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ArushnikovaIA\Desktop\"/>
    </mc:Choice>
  </mc:AlternateContent>
  <bookViews>
    <workbookView xWindow="14385" yWindow="-15" windowWidth="14430" windowHeight="12450"/>
  </bookViews>
  <sheets>
    <sheet name="план" sheetId="1" r:id="rId1"/>
    <sheet name="перечень 518-п" sheetId="4" r:id="rId2"/>
  </sheets>
  <definedNames>
    <definedName name="_xlnm._FilterDatabase" localSheetId="1" hidden="1">'перечень 518-п'!$A$8:$AE$47</definedName>
    <definedName name="_xlnm._FilterDatabase" localSheetId="0" hidden="1">план!$A$8:$IJ$135</definedName>
  </definedNames>
  <calcPr calcId="152511"/>
</workbook>
</file>

<file path=xl/calcChain.xml><?xml version="1.0" encoding="utf-8"?>
<calcChain xmlns="http://schemas.openxmlformats.org/spreadsheetml/2006/main">
  <c r="E132" i="4" l="1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4" i="4"/>
  <c r="D134" i="4"/>
  <c r="C134" i="4" s="1"/>
  <c r="E133" i="4"/>
  <c r="D133" i="4"/>
  <c r="C133" i="4"/>
  <c r="D132" i="4"/>
  <c r="C132" i="4" s="1"/>
  <c r="E131" i="4"/>
  <c r="D131" i="4"/>
  <c r="C131" i="4"/>
  <c r="E130" i="4"/>
  <c r="D130" i="4"/>
  <c r="C130" i="4" s="1"/>
  <c r="E129" i="4"/>
  <c r="D129" i="4"/>
  <c r="C129" i="4"/>
  <c r="E128" i="4"/>
  <c r="D128" i="4"/>
  <c r="C128" i="4" s="1"/>
  <c r="E127" i="4"/>
  <c r="D127" i="4"/>
  <c r="C127" i="4"/>
  <c r="E126" i="4"/>
  <c r="D126" i="4"/>
  <c r="C126" i="4" s="1"/>
  <c r="E125" i="4"/>
  <c r="D125" i="4"/>
  <c r="C125" i="4"/>
  <c r="E124" i="4"/>
  <c r="D124" i="4"/>
  <c r="C124" i="4" s="1"/>
  <c r="E123" i="4"/>
  <c r="D123" i="4"/>
  <c r="C123" i="4"/>
  <c r="E122" i="4"/>
  <c r="D122" i="4"/>
  <c r="C122" i="4" s="1"/>
  <c r="E121" i="4"/>
  <c r="D121" i="4"/>
  <c r="C121" i="4"/>
  <c r="E120" i="4"/>
  <c r="D120" i="4"/>
  <c r="C120" i="4" s="1"/>
  <c r="E119" i="4"/>
  <c r="D119" i="4"/>
  <c r="C119" i="4"/>
  <c r="E118" i="4"/>
  <c r="D118" i="4"/>
  <c r="C118" i="4" s="1"/>
  <c r="E117" i="4"/>
  <c r="D117" i="4"/>
  <c r="C117" i="4"/>
  <c r="E116" i="4"/>
  <c r="D116" i="4"/>
  <c r="C116" i="4" s="1"/>
  <c r="E115" i="4"/>
  <c r="D115" i="4"/>
  <c r="C115" i="4"/>
  <c r="E114" i="4"/>
  <c r="D114" i="4"/>
  <c r="C114" i="4" s="1"/>
  <c r="E113" i="4"/>
  <c r="D113" i="4"/>
  <c r="C113" i="4"/>
  <c r="E112" i="4"/>
  <c r="D112" i="4"/>
  <c r="C112" i="4" s="1"/>
  <c r="E111" i="4"/>
  <c r="D111" i="4"/>
  <c r="C111" i="4"/>
  <c r="E110" i="4"/>
  <c r="D110" i="4"/>
  <c r="C110" i="4" s="1"/>
  <c r="E109" i="4"/>
  <c r="D109" i="4"/>
  <c r="C109" i="4"/>
  <c r="E108" i="4"/>
  <c r="D108" i="4"/>
  <c r="C108" i="4" s="1"/>
  <c r="E107" i="4"/>
  <c r="D107" i="4"/>
  <c r="C107" i="4"/>
  <c r="E106" i="4"/>
  <c r="D106" i="4"/>
  <c r="C106" i="4" s="1"/>
  <c r="E105" i="4"/>
  <c r="D105" i="4"/>
  <c r="C105" i="4"/>
  <c r="E104" i="4"/>
  <c r="D104" i="4"/>
  <c r="C104" i="4" s="1"/>
  <c r="E103" i="4"/>
  <c r="D103" i="4"/>
  <c r="C103" i="4"/>
  <c r="E102" i="4"/>
  <c r="D102" i="4"/>
  <c r="C102" i="4" s="1"/>
  <c r="E101" i="4"/>
  <c r="D101" i="4"/>
  <c r="C101" i="4"/>
  <c r="E100" i="4"/>
  <c r="D100" i="4"/>
  <c r="C100" i="4" s="1"/>
  <c r="E99" i="4"/>
  <c r="D99" i="4"/>
  <c r="C99" i="4"/>
  <c r="E98" i="4"/>
  <c r="D98" i="4"/>
  <c r="C98" i="4" s="1"/>
  <c r="E97" i="4"/>
  <c r="D97" i="4"/>
  <c r="C97" i="4"/>
  <c r="E96" i="4"/>
  <c r="D96" i="4"/>
  <c r="C96" i="4" s="1"/>
  <c r="E95" i="4"/>
  <c r="D95" i="4"/>
  <c r="C95" i="4"/>
  <c r="E94" i="4"/>
  <c r="D94" i="4"/>
  <c r="C94" i="4" s="1"/>
  <c r="E93" i="4"/>
  <c r="D93" i="4"/>
  <c r="C93" i="4"/>
  <c r="E92" i="4"/>
  <c r="D92" i="4"/>
  <c r="C92" i="4" s="1"/>
  <c r="E91" i="4"/>
  <c r="D91" i="4"/>
  <c r="C91" i="4"/>
  <c r="E90" i="4"/>
  <c r="D90" i="4"/>
  <c r="C90" i="4" s="1"/>
  <c r="E89" i="4"/>
  <c r="D89" i="4"/>
  <c r="C89" i="4"/>
  <c r="E88" i="4"/>
  <c r="D88" i="4"/>
  <c r="C88" i="4" s="1"/>
  <c r="E87" i="4"/>
  <c r="D87" i="4"/>
  <c r="C87" i="4"/>
  <c r="E86" i="4"/>
  <c r="D86" i="4"/>
  <c r="C86" i="4" s="1"/>
  <c r="E85" i="4"/>
  <c r="D85" i="4"/>
  <c r="C85" i="4"/>
  <c r="E84" i="4"/>
  <c r="D84" i="4"/>
  <c r="C84" i="4" s="1"/>
  <c r="E83" i="4"/>
  <c r="D83" i="4"/>
  <c r="C83" i="4"/>
  <c r="E82" i="4"/>
  <c r="D82" i="4"/>
  <c r="C82" i="4" s="1"/>
  <c r="E81" i="4"/>
  <c r="D81" i="4"/>
  <c r="C81" i="4"/>
  <c r="E80" i="4"/>
  <c r="D80" i="4"/>
  <c r="C80" i="4" s="1"/>
  <c r="E79" i="4"/>
  <c r="D79" i="4"/>
  <c r="C79" i="4"/>
  <c r="E78" i="4"/>
  <c r="D78" i="4"/>
  <c r="C78" i="4" s="1"/>
  <c r="E77" i="4"/>
  <c r="E135" i="4" s="1"/>
  <c r="D77" i="4"/>
  <c r="D135" i="4" s="1"/>
  <c r="C77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4" i="4"/>
  <c r="D74" i="4"/>
  <c r="C74" i="4"/>
  <c r="E73" i="4"/>
  <c r="D73" i="4"/>
  <c r="C73" i="4" s="1"/>
  <c r="D72" i="4"/>
  <c r="C72" i="4" s="1"/>
  <c r="E71" i="4"/>
  <c r="D71" i="4"/>
  <c r="C71" i="4"/>
  <c r="D70" i="4"/>
  <c r="C70" i="4"/>
  <c r="D69" i="4"/>
  <c r="C69" i="4"/>
  <c r="D68" i="4"/>
  <c r="C68" i="4"/>
  <c r="E67" i="4"/>
  <c r="D67" i="4"/>
  <c r="C67" i="4" s="1"/>
  <c r="E66" i="4"/>
  <c r="D66" i="4"/>
  <c r="C66" i="4"/>
  <c r="E65" i="4"/>
  <c r="D65" i="4"/>
  <c r="C65" i="4" s="1"/>
  <c r="E64" i="4"/>
  <c r="D64" i="4"/>
  <c r="C64" i="4"/>
  <c r="E63" i="4"/>
  <c r="D63" i="4"/>
  <c r="C63" i="4" s="1"/>
  <c r="E62" i="4"/>
  <c r="D62" i="4"/>
  <c r="C62" i="4"/>
  <c r="D61" i="4"/>
  <c r="C61" i="4"/>
  <c r="D60" i="4"/>
  <c r="C60" i="4"/>
  <c r="E59" i="4"/>
  <c r="D59" i="4"/>
  <c r="C59" i="4" s="1"/>
  <c r="E58" i="4"/>
  <c r="D58" i="4"/>
  <c r="C58" i="4"/>
  <c r="E57" i="4"/>
  <c r="D57" i="4"/>
  <c r="C57" i="4" s="1"/>
  <c r="E56" i="4"/>
  <c r="D56" i="4"/>
  <c r="C56" i="4"/>
  <c r="E55" i="4"/>
  <c r="D55" i="4"/>
  <c r="C55" i="4" s="1"/>
  <c r="E54" i="4"/>
  <c r="D54" i="4"/>
  <c r="C54" i="4"/>
  <c r="E53" i="4"/>
  <c r="D53" i="4"/>
  <c r="C53" i="4" s="1"/>
  <c r="E52" i="4"/>
  <c r="D52" i="4"/>
  <c r="C52" i="4"/>
  <c r="D51" i="4"/>
  <c r="C51" i="4"/>
  <c r="D50" i="4"/>
  <c r="C50" i="4"/>
  <c r="E49" i="4"/>
  <c r="E75" i="4" s="1"/>
  <c r="D49" i="4"/>
  <c r="C49" i="4" s="1"/>
  <c r="W46" i="4"/>
  <c r="W8" i="4" s="1"/>
  <c r="V46" i="4"/>
  <c r="U46" i="4"/>
  <c r="U8" i="4" s="1"/>
  <c r="T46" i="4"/>
  <c r="S46" i="4"/>
  <c r="S8" i="4" s="1"/>
  <c r="R46" i="4"/>
  <c r="Q46" i="4"/>
  <c r="Q8" i="4" s="1"/>
  <c r="P46" i="4"/>
  <c r="O46" i="4"/>
  <c r="O8" i="4" s="1"/>
  <c r="N46" i="4"/>
  <c r="M46" i="4"/>
  <c r="M8" i="4" s="1"/>
  <c r="L46" i="4"/>
  <c r="K46" i="4"/>
  <c r="K8" i="4" s="1"/>
  <c r="J46" i="4"/>
  <c r="I46" i="4"/>
  <c r="I8" i="4" s="1"/>
  <c r="H46" i="4"/>
  <c r="G46" i="4"/>
  <c r="G8" i="4" s="1"/>
  <c r="F46" i="4"/>
  <c r="E46" i="4"/>
  <c r="D46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V8" i="4"/>
  <c r="T8" i="4"/>
  <c r="R8" i="4"/>
  <c r="P8" i="4"/>
  <c r="N8" i="4"/>
  <c r="L8" i="4"/>
  <c r="J8" i="4"/>
  <c r="H8" i="4"/>
  <c r="F8" i="4"/>
  <c r="A8" i="4"/>
  <c r="E8" i="4" l="1"/>
  <c r="C135" i="4"/>
  <c r="D75" i="4"/>
  <c r="C75" i="4" l="1"/>
  <c r="C8" i="4" s="1"/>
  <c r="D8" i="4"/>
  <c r="A9" i="1" l="1"/>
  <c r="H47" i="1"/>
  <c r="H75" i="1"/>
  <c r="H135" i="1"/>
  <c r="H9" i="1" l="1"/>
  <c r="J135" i="1"/>
  <c r="L135" i="1"/>
  <c r="Q68" i="1"/>
  <c r="Q69" i="1"/>
  <c r="Q70" i="1"/>
  <c r="Q71" i="1"/>
  <c r="Q72" i="1"/>
  <c r="P68" i="1"/>
  <c r="P69" i="1"/>
  <c r="P70" i="1"/>
  <c r="P71" i="1"/>
  <c r="P72" i="1"/>
  <c r="P73" i="1"/>
  <c r="M75" i="1"/>
  <c r="N75" i="1"/>
  <c r="O75" i="1"/>
  <c r="I75" i="1"/>
  <c r="J75" i="1"/>
  <c r="K75" i="1"/>
  <c r="L75" i="1"/>
  <c r="Q60" i="1" l="1"/>
  <c r="P60" i="1"/>
  <c r="I47" i="1"/>
  <c r="J47" i="1"/>
  <c r="J9" i="1" s="1"/>
  <c r="K47" i="1"/>
  <c r="L47" i="1"/>
  <c r="L9" i="1" s="1"/>
  <c r="M47" i="1"/>
  <c r="N47" i="1"/>
  <c r="Q47" i="1" l="1"/>
  <c r="Q11" i="1"/>
  <c r="P11" i="1"/>
  <c r="Q49" i="1" l="1"/>
  <c r="Q50" i="1"/>
  <c r="Q51" i="1"/>
  <c r="Q67" i="1" l="1"/>
  <c r="P67" i="1"/>
  <c r="Q66" i="1"/>
  <c r="P66" i="1"/>
  <c r="Q65" i="1"/>
  <c r="P65" i="1"/>
  <c r="Q62" i="1"/>
  <c r="P62" i="1"/>
  <c r="P50" i="1" l="1"/>
  <c r="P51" i="1"/>
  <c r="P31" i="1" l="1"/>
  <c r="Q63" i="1"/>
  <c r="Q31" i="1"/>
  <c r="P63" i="1" l="1"/>
  <c r="Q44" i="1" l="1"/>
  <c r="P44" i="1"/>
  <c r="Q14" i="1"/>
  <c r="Q15" i="1"/>
  <c r="Q13" i="1"/>
  <c r="P14" i="1"/>
  <c r="P15" i="1"/>
  <c r="P13" i="1"/>
  <c r="O130" i="1"/>
  <c r="O19" i="1" l="1"/>
  <c r="O16" i="1"/>
  <c r="O27" i="1"/>
  <c r="Q46" i="1" l="1"/>
  <c r="Q45" i="1"/>
  <c r="Q41" i="1"/>
  <c r="Q40" i="1"/>
  <c r="Q39" i="1"/>
  <c r="Q38" i="1"/>
  <c r="Q28" i="1"/>
  <c r="Q12" i="1"/>
  <c r="Q23" i="1"/>
  <c r="Q27" i="1"/>
  <c r="Q26" i="1"/>
  <c r="Q58" i="1"/>
  <c r="Q25" i="1"/>
  <c r="Q24" i="1"/>
  <c r="Q42" i="1"/>
  <c r="Q35" i="1"/>
  <c r="Q34" i="1"/>
  <c r="Q33" i="1"/>
  <c r="Q61" i="1"/>
  <c r="P58" i="1" l="1"/>
  <c r="Q29" i="1" l="1"/>
  <c r="Q30" i="1"/>
  <c r="Q32" i="1"/>
  <c r="Q36" i="1"/>
  <c r="Q37" i="1"/>
  <c r="P29" i="1"/>
  <c r="P30" i="1"/>
  <c r="P61" i="1"/>
  <c r="P32" i="1"/>
  <c r="P33" i="1"/>
  <c r="P34" i="1"/>
  <c r="P35" i="1"/>
  <c r="P36" i="1"/>
  <c r="P37" i="1"/>
  <c r="P40" i="1"/>
  <c r="P26" i="1"/>
  <c r="P27" i="1"/>
  <c r="P23" i="1"/>
  <c r="P49" i="1" l="1"/>
  <c r="O25" i="1" l="1"/>
  <c r="P25" i="1" s="1"/>
  <c r="O24" i="1"/>
  <c r="P46" i="1"/>
  <c r="P45" i="1"/>
  <c r="Q43" i="1"/>
  <c r="P43" i="1"/>
  <c r="P42" i="1"/>
  <c r="P41" i="1"/>
  <c r="P39" i="1"/>
  <c r="P38" i="1"/>
  <c r="P28" i="1"/>
  <c r="P24" i="1" l="1"/>
  <c r="O47" i="1"/>
  <c r="N135" i="1" l="1"/>
  <c r="N9" i="1" s="1"/>
  <c r="M135" i="1"/>
  <c r="M9" i="1" s="1"/>
  <c r="K135" i="1"/>
  <c r="K9" i="1" s="1"/>
  <c r="I135" i="1"/>
  <c r="I9" i="1" s="1"/>
  <c r="Q134" i="1"/>
  <c r="O134" i="1"/>
  <c r="P134" i="1" s="1"/>
  <c r="Q133" i="1"/>
  <c r="O133" i="1"/>
  <c r="P133" i="1" s="1"/>
  <c r="Q132" i="1"/>
  <c r="O132" i="1"/>
  <c r="P132" i="1" s="1"/>
  <c r="Q131" i="1"/>
  <c r="O131" i="1"/>
  <c r="P131" i="1" s="1"/>
  <c r="Q130" i="1"/>
  <c r="P130" i="1"/>
  <c r="Q129" i="1"/>
  <c r="O129" i="1"/>
  <c r="P129" i="1" s="1"/>
  <c r="Q128" i="1"/>
  <c r="O128" i="1"/>
  <c r="P128" i="1" s="1"/>
  <c r="Q127" i="1"/>
  <c r="O127" i="1"/>
  <c r="P127" i="1" s="1"/>
  <c r="Q126" i="1"/>
  <c r="O126" i="1"/>
  <c r="P126" i="1" s="1"/>
  <c r="Q125" i="1"/>
  <c r="O125" i="1"/>
  <c r="P125" i="1" s="1"/>
  <c r="Q124" i="1"/>
  <c r="O124" i="1"/>
  <c r="P124" i="1" s="1"/>
  <c r="Q123" i="1"/>
  <c r="O123" i="1"/>
  <c r="P123" i="1" s="1"/>
  <c r="Q122" i="1"/>
  <c r="O122" i="1"/>
  <c r="P122" i="1" s="1"/>
  <c r="Q121" i="1"/>
  <c r="O121" i="1"/>
  <c r="P121" i="1" s="1"/>
  <c r="Q120" i="1"/>
  <c r="O120" i="1"/>
  <c r="P120" i="1" s="1"/>
  <c r="Q119" i="1"/>
  <c r="O119" i="1"/>
  <c r="P119" i="1" s="1"/>
  <c r="Q118" i="1"/>
  <c r="O118" i="1"/>
  <c r="P118" i="1" s="1"/>
  <c r="Q117" i="1"/>
  <c r="O117" i="1"/>
  <c r="P117" i="1" s="1"/>
  <c r="Q116" i="1"/>
  <c r="O116" i="1"/>
  <c r="P116" i="1" s="1"/>
  <c r="Q115" i="1"/>
  <c r="O115" i="1"/>
  <c r="P115" i="1" s="1"/>
  <c r="Q114" i="1"/>
  <c r="O114" i="1"/>
  <c r="P114" i="1" s="1"/>
  <c r="Q113" i="1"/>
  <c r="O113" i="1"/>
  <c r="P113" i="1" s="1"/>
  <c r="Q112" i="1"/>
  <c r="O112" i="1"/>
  <c r="P112" i="1" s="1"/>
  <c r="Q111" i="1"/>
  <c r="O111" i="1"/>
  <c r="P111" i="1" s="1"/>
  <c r="Q110" i="1"/>
  <c r="O110" i="1"/>
  <c r="P110" i="1" s="1"/>
  <c r="Q109" i="1"/>
  <c r="O109" i="1"/>
  <c r="P109" i="1" s="1"/>
  <c r="Q108" i="1"/>
  <c r="O108" i="1"/>
  <c r="P108" i="1" s="1"/>
  <c r="Q107" i="1"/>
  <c r="O107" i="1"/>
  <c r="P107" i="1" s="1"/>
  <c r="Q106" i="1"/>
  <c r="O106" i="1"/>
  <c r="P106" i="1" s="1"/>
  <c r="Q105" i="1"/>
  <c r="O105" i="1"/>
  <c r="P105" i="1" s="1"/>
  <c r="Q104" i="1"/>
  <c r="O104" i="1"/>
  <c r="P104" i="1" s="1"/>
  <c r="Q103" i="1"/>
  <c r="O103" i="1"/>
  <c r="P103" i="1" s="1"/>
  <c r="Q102" i="1"/>
  <c r="O102" i="1"/>
  <c r="P102" i="1" s="1"/>
  <c r="Q101" i="1"/>
  <c r="O101" i="1"/>
  <c r="P101" i="1" s="1"/>
  <c r="Q100" i="1"/>
  <c r="O100" i="1"/>
  <c r="P100" i="1" s="1"/>
  <c r="Q99" i="1"/>
  <c r="O99" i="1"/>
  <c r="P99" i="1" s="1"/>
  <c r="Q98" i="1"/>
  <c r="O98" i="1"/>
  <c r="P98" i="1" s="1"/>
  <c r="Q96" i="1"/>
  <c r="O96" i="1"/>
  <c r="P96" i="1" s="1"/>
  <c r="Q97" i="1"/>
  <c r="O97" i="1"/>
  <c r="P97" i="1" s="1"/>
  <c r="Q95" i="1"/>
  <c r="O95" i="1"/>
  <c r="P95" i="1" s="1"/>
  <c r="Q94" i="1"/>
  <c r="O94" i="1"/>
  <c r="P94" i="1" s="1"/>
  <c r="Q93" i="1"/>
  <c r="O93" i="1"/>
  <c r="P93" i="1" s="1"/>
  <c r="Q92" i="1"/>
  <c r="O92" i="1"/>
  <c r="P92" i="1" s="1"/>
  <c r="Q91" i="1"/>
  <c r="O91" i="1"/>
  <c r="P91" i="1" s="1"/>
  <c r="Q90" i="1"/>
  <c r="O90" i="1"/>
  <c r="P90" i="1" s="1"/>
  <c r="Q89" i="1"/>
  <c r="O89" i="1"/>
  <c r="P89" i="1" s="1"/>
  <c r="Q88" i="1"/>
  <c r="O88" i="1"/>
  <c r="P88" i="1" s="1"/>
  <c r="Q87" i="1"/>
  <c r="O87" i="1"/>
  <c r="P87" i="1" s="1"/>
  <c r="Q86" i="1"/>
  <c r="O86" i="1"/>
  <c r="P86" i="1" s="1"/>
  <c r="Q85" i="1"/>
  <c r="O85" i="1"/>
  <c r="P85" i="1" s="1"/>
  <c r="Q84" i="1"/>
  <c r="O84" i="1"/>
  <c r="P84" i="1" s="1"/>
  <c r="Q83" i="1"/>
  <c r="O83" i="1"/>
  <c r="P83" i="1" s="1"/>
  <c r="Q82" i="1"/>
  <c r="O82" i="1"/>
  <c r="P82" i="1" s="1"/>
  <c r="Q81" i="1"/>
  <c r="O81" i="1"/>
  <c r="P81" i="1" s="1"/>
  <c r="Q80" i="1"/>
  <c r="O80" i="1"/>
  <c r="P80" i="1" s="1"/>
  <c r="Q79" i="1"/>
  <c r="O79" i="1"/>
  <c r="P79" i="1" s="1"/>
  <c r="Q78" i="1"/>
  <c r="O78" i="1"/>
  <c r="P78" i="1" s="1"/>
  <c r="Q77" i="1"/>
  <c r="O77" i="1"/>
  <c r="Q74" i="1"/>
  <c r="P74" i="1"/>
  <c r="Q73" i="1"/>
  <c r="Q64" i="1"/>
  <c r="P64" i="1"/>
  <c r="Q59" i="1"/>
  <c r="P59" i="1"/>
  <c r="Q57" i="1"/>
  <c r="P57" i="1"/>
  <c r="Q56" i="1"/>
  <c r="P56" i="1"/>
  <c r="Q55" i="1"/>
  <c r="P55" i="1"/>
  <c r="Q54" i="1"/>
  <c r="P54" i="1"/>
  <c r="Q53" i="1"/>
  <c r="P53" i="1"/>
  <c r="Q52" i="1"/>
  <c r="O135" i="1" l="1"/>
  <c r="O9" i="1" s="1"/>
  <c r="Q75" i="1"/>
  <c r="Q135" i="1"/>
  <c r="P77" i="1"/>
  <c r="P135" i="1" s="1"/>
  <c r="P52" i="1"/>
  <c r="P75" i="1" s="1"/>
  <c r="Q9" i="1" l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P12" i="1" l="1"/>
  <c r="P47" i="1" s="1"/>
  <c r="P9" i="1" s="1"/>
</calcChain>
</file>

<file path=xl/comments1.xml><?xml version="1.0" encoding="utf-8"?>
<comments xmlns="http://schemas.openxmlformats.org/spreadsheetml/2006/main">
  <authors>
    <author>Ярушникова Ирина Александровна</author>
  </authors>
  <commentList>
    <comment ref="B128" authorId="0" shapeId="0">
      <text>
        <r>
          <rPr>
            <b/>
            <sz val="9"/>
            <color indexed="81"/>
            <rFont val="Tahoma"/>
            <charset val="1"/>
          </rPr>
          <t>Ярушникова Ирина Александровна: признан непригодным</t>
        </r>
      </text>
    </comment>
    <comment ref="B132" authorId="0" shapeId="0">
      <text>
        <r>
          <rPr>
            <b/>
            <sz val="9"/>
            <color indexed="81"/>
            <rFont val="Tahoma"/>
            <charset val="1"/>
          </rPr>
          <t>Ярушникова Ирина Александровна:</t>
        </r>
        <r>
          <rPr>
            <sz val="9"/>
            <color indexed="81"/>
            <rFont val="Tahoma"/>
            <charset val="1"/>
          </rPr>
          <t xml:space="preserve">
признан непригодным</t>
        </r>
      </text>
    </comment>
  </commentList>
</comments>
</file>

<file path=xl/sharedStrings.xml><?xml version="1.0" encoding="utf-8"?>
<sst xmlns="http://schemas.openxmlformats.org/spreadsheetml/2006/main" count="450" uniqueCount="175">
  <si>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</si>
  <si>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</si>
  <si>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</si>
  <si>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</si>
  <si>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</si>
  <si>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</si>
  <si>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</si>
  <si>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</si>
  <si>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</si>
  <si>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</si>
  <si>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</si>
  <si>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</si>
  <si>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</si>
  <si>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</si>
  <si>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</si>
  <si>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</si>
  <si>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</si>
  <si>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</si>
  <si>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</si>
  <si>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</si>
  <si>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</si>
  <si>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</si>
  <si>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</si>
  <si>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</si>
  <si>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</si>
  <si>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</si>
  <si>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 xml:space="preserve">2017 год </t>
  </si>
  <si>
    <t>иной</t>
  </si>
  <si>
    <t>I. Перечень многоквартирных домов и сведения об источниках финансирования работ по капитальному ремонту общего имущества многоквартирных работ</t>
  </si>
  <si>
    <t>деревянный</t>
  </si>
  <si>
    <t>панельный</t>
  </si>
  <si>
    <t>Сургутский район</t>
  </si>
  <si>
    <t>г. Лянтор, мкр. 4-й, д. 1</t>
  </si>
  <si>
    <t>г. Лянтор, мкр. 4-й, д. 4</t>
  </si>
  <si>
    <t>г. Лянтор, мкр. 6-й, д. 1</t>
  </si>
  <si>
    <t>г. Лянтор, мкр. 6-й, д. 2</t>
  </si>
  <si>
    <t>г. Лянтор, мкр. 6-й, д. 3</t>
  </si>
  <si>
    <t>г. Лянтор, мкр. 6-й, д. 4</t>
  </si>
  <si>
    <t>г. Лянтор, мкр. 6-й, д. 5</t>
  </si>
  <si>
    <t>г. Лянтор, мкр. 6-й, д. 6</t>
  </si>
  <si>
    <t>г. Лянтор, мкр. 6-й, д. 7</t>
  </si>
  <si>
    <t>п. Солнечный, ул. Сибирская, д. 10а</t>
  </si>
  <si>
    <t>п. Ульт-Ягун, ул. 35 лет Победы, д. 1</t>
  </si>
  <si>
    <t>п. Ульт-Ягун, ул. 35 лет Победы, д. 11</t>
  </si>
  <si>
    <t>пгт. Барсово, ул. Майская, д. 45</t>
  </si>
  <si>
    <t>пгт. Барсово, ул. Мостостроителей, д. 10</t>
  </si>
  <si>
    <t>пгт. Барсово, ул. Обская, д. 32</t>
  </si>
  <si>
    <t>пгт. Федоровский, пер. Парковый, д. 1</t>
  </si>
  <si>
    <t>пгт. Федоровский, проезд. Промышленный, д. 22</t>
  </si>
  <si>
    <t>пгт. Федоровский, ул. Ленина, д. 27</t>
  </si>
  <si>
    <t>пгт. Федоровский, ул. Озерная, д. 1</t>
  </si>
  <si>
    <t>пгт. Федоровский, ул. Пионерная, д. 63</t>
  </si>
  <si>
    <t>пгт. Федоровский, ул. Федорова, д. 5</t>
  </si>
  <si>
    <t>пгт. Федоровский, ул. Федорова, д. 5а</t>
  </si>
  <si>
    <t>Итого по Сургутскому р-ну</t>
  </si>
  <si>
    <t>2018 год</t>
  </si>
  <si>
    <t>г. Лянтор, ул. Эстонских Дорожников, д. 23</t>
  </si>
  <si>
    <t>г. Лянтор, ул. Эстонских Дорожников, д. 25</t>
  </si>
  <si>
    <t>г. Лянтор, ул. Эстонских Дорожников, д. 29</t>
  </si>
  <si>
    <t>г. Лянтор, ул. Эстонских Дорожников, д. 29а</t>
  </si>
  <si>
    <t>г. Лянтор, ул. Эстонских Дорожников, д. 31</t>
  </si>
  <si>
    <t>г. Лянтор, ул. Эстонских Дорожников, д. 33</t>
  </si>
  <si>
    <t>пгт. Барсово, ул. Обская, д. 34</t>
  </si>
  <si>
    <t>пгт. Белый Яр, ул. Островского, д. 14</t>
  </si>
  <si>
    <t>пгт. Федоровский, пер. Парковый, д. 11</t>
  </si>
  <si>
    <t>пгт. Федоровский, ул. Ленина, д. 16</t>
  </si>
  <si>
    <t xml:space="preserve">2019 год </t>
  </si>
  <si>
    <t>г. Лянтор, мкр. 1-й, д. 56</t>
  </si>
  <si>
    <t>г. Лянтор, мкр. 1-й, д. 82а</t>
  </si>
  <si>
    <t>г. Лянтор, мкр. 2-й, д. 51</t>
  </si>
  <si>
    <t>г. Лянтор, мкр. 2-й, д. 54</t>
  </si>
  <si>
    <t>г. Лянтор, мкр. 2-й, д. 56</t>
  </si>
  <si>
    <t>г. Лянтор, мкр. 3-й, д. 3</t>
  </si>
  <si>
    <t>г. Лянтор, мкр. 3-й, д. 49</t>
  </si>
  <si>
    <t>г. Лянтор, мкр. 4-й, д. 2</t>
  </si>
  <si>
    <t>г. Лянтор, мкр. 4-й, д. 3</t>
  </si>
  <si>
    <t>г. Лянтор, мкр. 4-й, д. 5</t>
  </si>
  <si>
    <t>г. Лянтор, мкр. 4-й, д. 6</t>
  </si>
  <si>
    <t>г. Лянтор, мкр. 4-й, д. 7</t>
  </si>
  <si>
    <t>г. Лянтор, мкр. 6-й, д. 41</t>
  </si>
  <si>
    <t>г. Лянтор, мкр. 7-й, д. 40</t>
  </si>
  <si>
    <t>г. Лянтор, мкр. 7-й, д. 43</t>
  </si>
  <si>
    <t>г. Лянтор, мкр. 7-й, д. 48</t>
  </si>
  <si>
    <t>г. Лянтор, мкр. 7-й, д. 51</t>
  </si>
  <si>
    <t>г. Лянтор, ул. Салавата Юлаева, д. 5</t>
  </si>
  <si>
    <t>г. Лянтор, ул. Салавата Юлаева, д. 6</t>
  </si>
  <si>
    <t>г. Лянтор, ул. Эстонских Дорожников, д. 39</t>
  </si>
  <si>
    <t>п. Солнечный, ул. Сибирская, д.4а</t>
  </si>
  <si>
    <t>п. Нижнесортымский, пер. Строителей, д. 1</t>
  </si>
  <si>
    <t>пгт. Барсово, ул. Апрельская, д. 6</t>
  </si>
  <si>
    <t>пгт. Белый Яр, ул. Маяковского, д. 29</t>
  </si>
  <si>
    <t>пгт. Белый Яр, ул. Симонова, д. 2</t>
  </si>
  <si>
    <t>пгт. Белый Яр, ул. Симонова, д. 9</t>
  </si>
  <si>
    <t>пгт. Белый Яр, ул. Шукшина, д. 11</t>
  </si>
  <si>
    <t>пгт. Белый Яр, ул. Шукшина, д. 12</t>
  </si>
  <si>
    <t>пгт. Белый Яр, ул. Шукшина, д. 14</t>
  </si>
  <si>
    <t>пгт. Белый Яр, ул. Шукшина, д. 15</t>
  </si>
  <si>
    <t>пгт. Белый Яр, ул. Шукшина, д. 16</t>
  </si>
  <si>
    <t>пгт. Белый Яр, ул. Шукшина, д. 16А</t>
  </si>
  <si>
    <t>пгт. Белый Яр, ул. Шукшина, д. 17</t>
  </si>
  <si>
    <t>пгт. Белый Яр, ул. Шукшина, д. 19</t>
  </si>
  <si>
    <t>пгт. Белый Яр, ул. Шукшина, д. 9</t>
  </si>
  <si>
    <t>пгт. Федоровский, пер. Тюменский, д. 5а</t>
  </si>
  <si>
    <t>пгт. Федоровский, ул. Ленина, д. 11</t>
  </si>
  <si>
    <t>пгт. Федоровский, ул. Ленина, д. 13а</t>
  </si>
  <si>
    <t>пгт. Федоровский, ул. Ленина, д. 19</t>
  </si>
  <si>
    <t>пгт. Федоровский, ул. Московская, д. 3</t>
  </si>
  <si>
    <t>пгт. Федоровский, ул. Пионерная, д. 31а</t>
  </si>
  <si>
    <t>пгт. Федоровский, ул. Пионерная, д. 53</t>
  </si>
  <si>
    <t>пгт. Федоровский, ул. Пионерная, д. 55</t>
  </si>
  <si>
    <t>пгт. Федоровский, ул. Пионерная, д. 7</t>
  </si>
  <si>
    <t>пгт. Федоровский, ул. Савуйская, д. 15а</t>
  </si>
  <si>
    <t>пгт. Федоровский, ул. Савуйская, д. 15б</t>
  </si>
  <si>
    <t>пгт. Федоровский, ул. Савуйская, д. 17а</t>
  </si>
  <si>
    <t>пгт. Федоровский, ул. Строителей, д. 1</t>
  </si>
  <si>
    <t>пгт. Федоровский, ул. Строителей, д. 13</t>
  </si>
  <si>
    <t>пгт. Федоровский, ул. Строителей, д. 3</t>
  </si>
  <si>
    <t>пгт. Федоровский, ул. Строителей, д. 5а</t>
  </si>
  <si>
    <t>пгт. Федоровский, ул. Строителей, д. 5б</t>
  </si>
  <si>
    <t>с. Локосово, ул. Советская, д. 4</t>
  </si>
  <si>
    <t>с. Локосово, ул. Центральная, д. 42</t>
  </si>
  <si>
    <t>с. Угут, ул. Молодежная, д. 16</t>
  </si>
  <si>
    <t>с. Угут, ул. Молодежная, д. 20</t>
  </si>
  <si>
    <t>с. Угут, ул. Молодежная, д. 4</t>
  </si>
  <si>
    <t>с. Угут, ул. Советская, д. 3</t>
  </si>
  <si>
    <t>с. Угут, ул. Советская, д. 7</t>
  </si>
  <si>
    <t>п. АСС ГПЗ, д.38</t>
  </si>
  <si>
    <t>пгт. Белый Яр, мкр. 1-й, д. 2</t>
  </si>
  <si>
    <t>пгт. Белый Яр, ул. Есенина, д. 22</t>
  </si>
  <si>
    <t>пгт. Белый Яр, ул. Есенина, д. 37</t>
  </si>
  <si>
    <t>пгт. Белый Яр, ул. Кушникова, д. 54</t>
  </si>
  <si>
    <t>пгт. Белый Яр, ул. Маяковского, д. 12</t>
  </si>
  <si>
    <t>пгт. Белый Яр, ул. Симонова, д. 11</t>
  </si>
  <si>
    <t>пгт. Белый Яр, ул. Симонова, д. 7</t>
  </si>
  <si>
    <t>пгт. Белый Яр, ул. Шукшина, д. 1</t>
  </si>
  <si>
    <t>пгт. Белый Яр, ул. Шукшина, д. 10</t>
  </si>
  <si>
    <t>пгт. Белый Яр, ул. Шукшина, д. 13</t>
  </si>
  <si>
    <t>пгт. Белый Яр, ул. Шукшина, д. 18</t>
  </si>
  <si>
    <t>пгт. Белый Яр, ул. Шукшина, д. 2</t>
  </si>
  <si>
    <t>пгт. Белый Яр, ул. Шукшина, д. 5</t>
  </si>
  <si>
    <t>пгт. Белый Яр, ул. Шукшина, д. 7</t>
  </si>
  <si>
    <t>пгт. Федоровский, ул. Ленина, д. 2</t>
  </si>
  <si>
    <t>г. Лянтор, мкр. 3-й, д. 46</t>
  </si>
  <si>
    <t>д. Сайгатина, ул. Совхозная, д. 11</t>
  </si>
  <si>
    <t>г. Лянтор, мкр. 4-й, д. 12</t>
  </si>
  <si>
    <t>пгт. Федоровский, ул. Строителей, д. 12</t>
  </si>
  <si>
    <t>Краткосрочный план
реализации программы капитального ремонта общего имущества в многоквартирных домах,
расположенных на территории Ханты-Мансийского автономного – Югры, на 2017-2019 годы</t>
  </si>
  <si>
    <t>пгт. Белый Яр, ул. Лесная, д. 11А</t>
  </si>
  <si>
    <t>пгт. Белый Яр, ул. Некрасова, д. 2</t>
  </si>
  <si>
    <t>пгт. Белый Яр, ул. Шукшина, д. 6</t>
  </si>
  <si>
    <t>№ п\п</t>
  </si>
  <si>
    <t>Стоимость капитального ремонта ВСЕГО</t>
  </si>
  <si>
    <t>Строительный контроль</t>
  </si>
  <si>
    <t>Проектные работы</t>
  </si>
  <si>
    <t>виды, установленные ч.1 ст.166 Жилищного Кодекса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</si>
  <si>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</si>
  <si>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</si>
  <si>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</si>
  <si>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</si>
  <si>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утепление фасада</t>
  </si>
  <si>
    <t>ремонт фундамента</t>
  </si>
  <si>
    <t>электроснабжение</t>
  </si>
  <si>
    <t>теплоснабжение</t>
  </si>
  <si>
    <t>горячее водоснабжение</t>
  </si>
  <si>
    <t>холодное водоснабжение</t>
  </si>
  <si>
    <t>водоотведение</t>
  </si>
  <si>
    <t>газоснабжение</t>
  </si>
  <si>
    <t>ед.</t>
  </si>
  <si>
    <t>кв.м.</t>
  </si>
  <si>
    <t>куб.м.</t>
  </si>
  <si>
    <t>2017 год</t>
  </si>
  <si>
    <t>Итого по Сургутскому району</t>
  </si>
  <si>
    <t>2019 год</t>
  </si>
  <si>
    <t>Всего по Сургутскому району на 2017-2019 годы</t>
  </si>
  <si>
    <t xml:space="preserve">II. Виды работ  по капитальному ремонту общего имущества в многоквартирных домах,  выполняемых в рамках краткосрочного плана реализации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</si>
</sst>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#,##0_р_."/>
    <numFmt numFmtId="167" formatCode="#\ ###\ ###\ ##0.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9"/>
      <name val="Calibri"/>
      <family val="2"/>
    </font>
    <font>
      <b/>
      <sz val="12"/>
      <color indexed="8"/>
      <name val="Times New Roman"/>
      <family val="1"/>
      <charset val="204"/>
    </font>
    <font>
      <sz val="9"/>
      <name val="Calibri"/>
      <family val="2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</font>
    <font>
      <sz val="1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" fillId="0" borderId="0" applyFont="0" applyFill="0" applyBorder="0" applyAlignment="0" applyProtection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</cellStyleXfs>
  <cellXfs count="181">
    <xf numFmtId="0" fontId="0" fillId="0" borderId="0" xfId="0"/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0" fontId="3" fillId="0" borderId="0" xfId="9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7" xfId="9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2" fillId="0" borderId="1" xfId="9" applyNumberFormat="1" applyFont="1" applyFill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/>
    </xf>
    <xf numFmtId="2" fontId="12" fillId="0" borderId="1" xfId="9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3" xfId="9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2" fontId="12" fillId="0" borderId="12" xfId="9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0" fontId="12" fillId="0" borderId="12" xfId="9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39" fontId="4" fillId="0" borderId="1" xfId="0" applyNumberFormat="1" applyFont="1" applyFill="1" applyBorder="1" applyAlignment="1">
      <alignment horizontal="center" vertical="center"/>
    </xf>
    <xf numFmtId="37" fontId="4" fillId="0" borderId="1" xfId="0" applyNumberFormat="1" applyFont="1" applyFill="1" applyBorder="1" applyAlignment="1">
      <alignment horizontal="center" vertical="center"/>
    </xf>
    <xf numFmtId="167" fontId="2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 textRotation="90" wrapText="1"/>
    </xf>
    <xf numFmtId="165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3" fillId="0" borderId="0" xfId="17" applyFont="1" applyFill="1" applyAlignment="1">
      <alignment horizontal="center" vertical="center"/>
    </xf>
    <xf numFmtId="0" fontId="24" fillId="0" borderId="0" xfId="17" applyFont="1" applyFill="1"/>
    <xf numFmtId="165" fontId="24" fillId="0" borderId="0" xfId="17" applyNumberFormat="1" applyFont="1" applyFill="1"/>
    <xf numFmtId="165" fontId="23" fillId="0" borderId="0" xfId="17" applyNumberFormat="1" applyFont="1" applyFill="1"/>
    <xf numFmtId="2" fontId="24" fillId="0" borderId="0" xfId="17" applyNumberFormat="1" applyFont="1" applyFill="1" applyAlignment="1">
      <alignment horizontal="center" vertical="center"/>
    </xf>
    <xf numFmtId="0" fontId="24" fillId="0" borderId="0" xfId="17" applyNumberFormat="1" applyFont="1" applyFill="1" applyAlignment="1">
      <alignment horizontal="center" vertical="center"/>
    </xf>
    <xf numFmtId="4" fontId="24" fillId="0" borderId="0" xfId="17" applyNumberFormat="1" applyFont="1" applyFill="1" applyAlignment="1">
      <alignment horizontal="center" vertical="center"/>
    </xf>
    <xf numFmtId="4" fontId="24" fillId="0" borderId="0" xfId="17" applyNumberFormat="1" applyFont="1" applyFill="1" applyBorder="1" applyAlignment="1">
      <alignment horizontal="center" vertical="center"/>
    </xf>
    <xf numFmtId="0" fontId="22" fillId="0" borderId="0" xfId="17" applyFill="1" applyBorder="1"/>
    <xf numFmtId="0" fontId="22" fillId="0" borderId="0" xfId="17" applyFill="1"/>
    <xf numFmtId="2" fontId="3" fillId="0" borderId="12" xfId="17" applyNumberFormat="1" applyFont="1" applyFill="1" applyBorder="1" applyAlignment="1">
      <alignment horizontal="center" vertical="center" wrapText="1"/>
    </xf>
    <xf numFmtId="165" fontId="12" fillId="0" borderId="12" xfId="17" applyNumberFormat="1" applyFont="1" applyFill="1" applyBorder="1" applyAlignment="1">
      <alignment horizontal="center" vertical="center" wrapText="1"/>
    </xf>
    <xf numFmtId="165" fontId="3" fillId="0" borderId="12" xfId="17" applyNumberFormat="1" applyFont="1" applyFill="1" applyBorder="1" applyAlignment="1">
      <alignment horizontal="center" vertical="center" wrapText="1"/>
    </xf>
    <xf numFmtId="2" fontId="12" fillId="0" borderId="12" xfId="17" applyNumberFormat="1" applyFont="1" applyFill="1" applyBorder="1" applyAlignment="1">
      <alignment horizontal="center" vertical="center" wrapText="1"/>
    </xf>
    <xf numFmtId="0" fontId="12" fillId="0" borderId="12" xfId="17" applyNumberFormat="1" applyFont="1" applyFill="1" applyBorder="1" applyAlignment="1">
      <alignment horizontal="center" vertical="center" wrapText="1"/>
    </xf>
    <xf numFmtId="4" fontId="12" fillId="0" borderId="12" xfId="17" applyNumberFormat="1" applyFont="1" applyFill="1" applyBorder="1" applyAlignment="1">
      <alignment horizontal="center" vertical="center" wrapText="1"/>
    </xf>
    <xf numFmtId="1" fontId="3" fillId="0" borderId="12" xfId="17" applyNumberFormat="1" applyFont="1" applyFill="1" applyBorder="1" applyAlignment="1">
      <alignment horizontal="center" vertical="center"/>
    </xf>
    <xf numFmtId="0" fontId="3" fillId="0" borderId="12" xfId="17" applyNumberFormat="1" applyFont="1" applyFill="1" applyBorder="1" applyAlignment="1">
      <alignment horizontal="center" vertical="center"/>
    </xf>
    <xf numFmtId="1" fontId="22" fillId="0" borderId="0" xfId="17" applyNumberFormat="1" applyFill="1" applyBorder="1"/>
    <xf numFmtId="1" fontId="22" fillId="0" borderId="0" xfId="17" applyNumberFormat="1" applyFill="1"/>
    <xf numFmtId="3" fontId="5" fillId="0" borderId="12" xfId="17" applyNumberFormat="1" applyFont="1" applyFill="1" applyBorder="1" applyAlignment="1">
      <alignment horizontal="center" vertical="center"/>
    </xf>
    <xf numFmtId="0" fontId="5" fillId="0" borderId="2" xfId="17" applyFont="1" applyFill="1" applyBorder="1" applyAlignment="1">
      <alignment horizontal="center" vertical="center" wrapText="1"/>
    </xf>
    <xf numFmtId="165" fontId="5" fillId="0" borderId="12" xfId="17" applyNumberFormat="1" applyFont="1" applyFill="1" applyBorder="1" applyAlignment="1">
      <alignment horizontal="center" vertical="center" wrapText="1"/>
    </xf>
    <xf numFmtId="0" fontId="5" fillId="0" borderId="12" xfId="17" applyNumberFormat="1" applyFont="1" applyFill="1" applyBorder="1" applyAlignment="1">
      <alignment horizontal="center" vertical="center"/>
    </xf>
    <xf numFmtId="2" fontId="5" fillId="0" borderId="12" xfId="17" applyNumberFormat="1" applyFont="1" applyFill="1" applyBorder="1" applyAlignment="1">
      <alignment horizontal="center" vertical="center"/>
    </xf>
    <xf numFmtId="0" fontId="25" fillId="0" borderId="0" xfId="17" applyFont="1" applyFill="1" applyBorder="1" applyAlignment="1">
      <alignment vertical="center"/>
    </xf>
    <xf numFmtId="0" fontId="25" fillId="0" borderId="0" xfId="17" applyFont="1" applyFill="1" applyAlignment="1">
      <alignment vertical="center"/>
    </xf>
    <xf numFmtId="0" fontId="26" fillId="0" borderId="0" xfId="17" applyFont="1" applyFill="1" applyBorder="1" applyAlignment="1">
      <alignment vertical="center"/>
    </xf>
    <xf numFmtId="0" fontId="26" fillId="0" borderId="0" xfId="17" applyFont="1" applyFill="1" applyAlignment="1">
      <alignment vertical="center"/>
    </xf>
    <xf numFmtId="0" fontId="12" fillId="0" borderId="12" xfId="17" applyFont="1" applyFill="1" applyBorder="1" applyAlignment="1">
      <alignment horizontal="left" vertical="center" wrapText="1"/>
    </xf>
    <xf numFmtId="165" fontId="3" fillId="0" borderId="3" xfId="17" applyNumberFormat="1" applyFont="1" applyFill="1" applyBorder="1" applyAlignment="1">
      <alignment horizontal="center" vertical="center"/>
    </xf>
    <xf numFmtId="0" fontId="3" fillId="0" borderId="3" xfId="17" applyNumberFormat="1" applyFont="1" applyFill="1" applyBorder="1" applyAlignment="1">
      <alignment horizontal="center" vertical="center"/>
    </xf>
    <xf numFmtId="2" fontId="3" fillId="0" borderId="3" xfId="17" applyNumberFormat="1" applyFont="1" applyFill="1" applyBorder="1" applyAlignment="1">
      <alignment horizontal="center" vertical="center"/>
    </xf>
    <xf numFmtId="4" fontId="3" fillId="0" borderId="3" xfId="17" applyNumberFormat="1" applyFont="1" applyFill="1" applyBorder="1" applyAlignment="1">
      <alignment horizontal="center" vertical="center"/>
    </xf>
    <xf numFmtId="165" fontId="4" fillId="0" borderId="12" xfId="17" applyNumberFormat="1" applyFont="1" applyFill="1" applyBorder="1" applyAlignment="1">
      <alignment horizontal="center" vertical="center" wrapText="1"/>
    </xf>
    <xf numFmtId="4" fontId="5" fillId="0" borderId="12" xfId="17" applyNumberFormat="1" applyFont="1" applyFill="1" applyBorder="1" applyAlignment="1">
      <alignment horizontal="center" vertical="center"/>
    </xf>
    <xf numFmtId="2" fontId="3" fillId="0" borderId="12" xfId="17" applyNumberFormat="1" applyFont="1" applyFill="1" applyBorder="1" applyAlignment="1">
      <alignment horizontal="center" vertical="center"/>
    </xf>
    <xf numFmtId="165" fontId="3" fillId="0" borderId="12" xfId="17" applyNumberFormat="1" applyFont="1" applyFill="1" applyBorder="1" applyAlignment="1">
      <alignment horizontal="center" vertical="center"/>
    </xf>
    <xf numFmtId="165" fontId="3" fillId="0" borderId="3" xfId="17" applyNumberFormat="1" applyFont="1" applyFill="1" applyBorder="1" applyAlignment="1">
      <alignment horizontal="center" vertical="center" wrapText="1"/>
    </xf>
    <xf numFmtId="4" fontId="3" fillId="0" borderId="12" xfId="17" applyNumberFormat="1" applyFont="1" applyFill="1" applyBorder="1" applyAlignment="1">
      <alignment horizontal="center" vertical="center"/>
    </xf>
    <xf numFmtId="0" fontId="20" fillId="0" borderId="0" xfId="17" applyFont="1" applyFill="1" applyBorder="1" applyAlignment="1">
      <alignment vertical="center" wrapText="1"/>
    </xf>
    <xf numFmtId="0" fontId="20" fillId="0" borderId="0" xfId="17" applyFont="1" applyFill="1" applyAlignment="1">
      <alignment vertical="center" wrapText="1"/>
    </xf>
    <xf numFmtId="4" fontId="3" fillId="0" borderId="12" xfId="17" applyNumberFormat="1" applyFont="1" applyFill="1" applyBorder="1" applyAlignment="1">
      <alignment horizontal="center" vertical="center" wrapText="1"/>
    </xf>
    <xf numFmtId="2" fontId="3" fillId="0" borderId="3" xfId="17" applyNumberFormat="1" applyFont="1" applyFill="1" applyBorder="1" applyAlignment="1">
      <alignment horizontal="center" vertical="center" wrapText="1"/>
    </xf>
    <xf numFmtId="0" fontId="18" fillId="0" borderId="0" xfId="17" applyFont="1" applyFill="1" applyBorder="1" applyAlignment="1">
      <alignment vertical="center"/>
    </xf>
    <xf numFmtId="0" fontId="18" fillId="0" borderId="0" xfId="17" applyFont="1" applyFill="1" applyAlignment="1">
      <alignment vertical="center"/>
    </xf>
    <xf numFmtId="0" fontId="22" fillId="0" borderId="0" xfId="17" applyFill="1" applyAlignment="1">
      <alignment vertical="center"/>
    </xf>
    <xf numFmtId="0" fontId="22" fillId="0" borderId="0" xfId="17" applyFill="1" applyBorder="1" applyAlignment="1">
      <alignment vertical="center"/>
    </xf>
    <xf numFmtId="0" fontId="3" fillId="0" borderId="12" xfId="17" applyNumberFormat="1" applyFont="1" applyFill="1" applyBorder="1" applyAlignment="1">
      <alignment horizontal="center" vertical="center" wrapText="1"/>
    </xf>
    <xf numFmtId="0" fontId="3" fillId="0" borderId="3" xfId="17" applyFont="1" applyFill="1" applyBorder="1" applyAlignment="1">
      <alignment horizontal="center" vertical="center" wrapText="1"/>
    </xf>
    <xf numFmtId="0" fontId="3" fillId="0" borderId="12" xfId="17" applyFont="1" applyFill="1" applyBorder="1" applyAlignment="1">
      <alignment horizontal="left" vertical="center" wrapText="1"/>
    </xf>
    <xf numFmtId="0" fontId="12" fillId="0" borderId="3" xfId="17" applyFont="1" applyFill="1" applyBorder="1" applyAlignment="1">
      <alignment horizontal="left" vertical="center" wrapText="1"/>
    </xf>
    <xf numFmtId="4" fontId="4" fillId="0" borderId="12" xfId="17" applyNumberFormat="1" applyFont="1" applyFill="1" applyBorder="1" applyAlignment="1">
      <alignment horizontal="center" vertical="center" wrapText="1"/>
    </xf>
    <xf numFmtId="0" fontId="18" fillId="0" borderId="0" xfId="17" applyFont="1" applyFill="1" applyBorder="1" applyAlignment="1">
      <alignment vertical="center" wrapText="1"/>
    </xf>
    <xf numFmtId="0" fontId="18" fillId="0" borderId="0" xfId="17" applyFont="1" applyFill="1" applyAlignment="1">
      <alignment vertical="center" wrapText="1"/>
    </xf>
    <xf numFmtId="4" fontId="5" fillId="0" borderId="12" xfId="17" applyNumberFormat="1" applyFont="1" applyFill="1" applyBorder="1" applyAlignment="1">
      <alignment horizontal="center" vertical="center" wrapText="1"/>
    </xf>
    <xf numFmtId="2" fontId="12" fillId="0" borderId="15" xfId="17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top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5" fontId="3" fillId="0" borderId="6" xfId="0" applyNumberFormat="1" applyFont="1" applyFill="1" applyBorder="1" applyAlignment="1">
      <alignment horizontal="center" vertical="center" textRotation="90" wrapText="1"/>
    </xf>
    <xf numFmtId="165" fontId="3" fillId="0" borderId="4" xfId="0" applyNumberFormat="1" applyFont="1" applyFill="1" applyBorder="1" applyAlignment="1">
      <alignment horizontal="center" vertical="center" textRotation="90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0" borderId="6" xfId="9" applyNumberFormat="1" applyFont="1" applyFill="1" applyBorder="1" applyAlignment="1">
      <alignment horizontal="center" vertical="center" textRotation="90" wrapText="1"/>
    </xf>
    <xf numFmtId="0" fontId="3" fillId="0" borderId="8" xfId="9" applyNumberFormat="1" applyFont="1" applyFill="1" applyBorder="1" applyAlignment="1">
      <alignment horizontal="center" vertical="center" textRotation="90" wrapText="1"/>
    </xf>
    <xf numFmtId="0" fontId="3" fillId="0" borderId="4" xfId="9" applyNumberFormat="1" applyFont="1" applyFill="1" applyBorder="1" applyAlignment="1">
      <alignment horizontal="center" vertical="center" textRotation="90" wrapText="1"/>
    </xf>
    <xf numFmtId="0" fontId="4" fillId="0" borderId="2" xfId="17" applyFont="1" applyFill="1" applyBorder="1" applyAlignment="1">
      <alignment vertical="center" wrapText="1"/>
    </xf>
    <xf numFmtId="0" fontId="4" fillId="0" borderId="3" xfId="17" applyFont="1" applyFill="1" applyBorder="1" applyAlignment="1">
      <alignment vertical="center" wrapText="1"/>
    </xf>
    <xf numFmtId="0" fontId="7" fillId="0" borderId="12" xfId="17" applyFont="1" applyFill="1" applyBorder="1" applyAlignment="1">
      <alignment horizontal="center" vertical="center" wrapText="1"/>
    </xf>
    <xf numFmtId="1" fontId="7" fillId="0" borderId="12" xfId="17" applyNumberFormat="1" applyFont="1" applyFill="1" applyBorder="1" applyAlignment="1">
      <alignment horizontal="center" vertical="center" wrapText="1"/>
    </xf>
    <xf numFmtId="4" fontId="7" fillId="0" borderId="12" xfId="17" applyNumberFormat="1" applyFont="1" applyFill="1" applyBorder="1" applyAlignment="1">
      <alignment horizontal="center" vertical="center" wrapText="1"/>
    </xf>
    <xf numFmtId="2" fontId="3" fillId="0" borderId="8" xfId="17" applyNumberFormat="1" applyFont="1" applyFill="1" applyBorder="1" applyAlignment="1">
      <alignment horizontal="center" vertical="center" wrapText="1"/>
    </xf>
    <xf numFmtId="2" fontId="3" fillId="0" borderId="4" xfId="17" applyNumberFormat="1" applyFont="1" applyFill="1" applyBorder="1" applyAlignment="1">
      <alignment horizontal="center" vertical="center" wrapText="1"/>
    </xf>
    <xf numFmtId="0" fontId="12" fillId="0" borderId="8" xfId="17" applyFont="1" applyFill="1" applyBorder="1" applyAlignment="1">
      <alignment horizontal="center" vertical="center" wrapText="1"/>
    </xf>
    <xf numFmtId="0" fontId="12" fillId="0" borderId="4" xfId="17" applyFont="1" applyFill="1" applyBorder="1" applyAlignment="1">
      <alignment horizontal="center" vertical="center" wrapText="1"/>
    </xf>
    <xf numFmtId="165" fontId="12" fillId="0" borderId="8" xfId="17" applyNumberFormat="1" applyFont="1" applyFill="1" applyBorder="1" applyAlignment="1">
      <alignment horizontal="center" vertical="center" wrapText="1"/>
    </xf>
    <xf numFmtId="165" fontId="12" fillId="0" borderId="4" xfId="17" applyNumberFormat="1" applyFont="1" applyFill="1" applyBorder="1" applyAlignment="1">
      <alignment horizontal="center" vertical="center" wrapText="1"/>
    </xf>
    <xf numFmtId="165" fontId="12" fillId="0" borderId="6" xfId="17" applyNumberFormat="1" applyFont="1" applyFill="1" applyBorder="1" applyAlignment="1">
      <alignment horizontal="center" vertical="center" wrapText="1"/>
    </xf>
    <xf numFmtId="2" fontId="12" fillId="0" borderId="13" xfId="17" applyNumberFormat="1" applyFont="1" applyFill="1" applyBorder="1" applyAlignment="1">
      <alignment horizontal="center" vertical="center"/>
    </xf>
    <xf numFmtId="2" fontId="12" fillId="0" borderId="0" xfId="17" applyNumberFormat="1" applyFont="1" applyFill="1" applyBorder="1" applyAlignment="1">
      <alignment horizontal="center" vertical="center"/>
    </xf>
    <xf numFmtId="1" fontId="12" fillId="0" borderId="0" xfId="17" applyNumberFormat="1" applyFont="1" applyFill="1" applyBorder="1" applyAlignment="1">
      <alignment horizontal="center" vertical="center"/>
    </xf>
    <xf numFmtId="4" fontId="12" fillId="0" borderId="0" xfId="17" applyNumberFormat="1" applyFont="1" applyFill="1" applyBorder="1" applyAlignment="1">
      <alignment horizontal="center" vertical="center"/>
    </xf>
    <xf numFmtId="4" fontId="12" fillId="0" borderId="14" xfId="17" applyNumberFormat="1" applyFont="1" applyFill="1" applyBorder="1" applyAlignment="1">
      <alignment horizontal="center" vertical="center"/>
    </xf>
    <xf numFmtId="2" fontId="12" fillId="0" borderId="7" xfId="17" applyNumberFormat="1" applyFont="1" applyFill="1" applyBorder="1" applyAlignment="1">
      <alignment horizontal="center" vertical="center" wrapText="1"/>
    </xf>
    <xf numFmtId="1" fontId="12" fillId="0" borderId="5" xfId="17" applyNumberFormat="1" applyFont="1" applyFill="1" applyBorder="1" applyAlignment="1">
      <alignment horizontal="center" vertical="center" wrapText="1"/>
    </xf>
    <xf numFmtId="2" fontId="12" fillId="0" borderId="15" xfId="17" applyNumberFormat="1" applyFont="1" applyFill="1" applyBorder="1" applyAlignment="1">
      <alignment horizontal="center" vertical="center" wrapText="1"/>
    </xf>
    <xf numFmtId="1" fontId="12" fillId="0" borderId="16" xfId="17" applyNumberFormat="1" applyFont="1" applyFill="1" applyBorder="1" applyAlignment="1">
      <alignment horizontal="center" vertical="center" wrapText="1"/>
    </xf>
    <xf numFmtId="2" fontId="12" fillId="0" borderId="10" xfId="17" applyNumberFormat="1" applyFont="1" applyFill="1" applyBorder="1" applyAlignment="1">
      <alignment horizontal="center" vertical="center" wrapText="1"/>
    </xf>
    <xf numFmtId="4" fontId="12" fillId="0" borderId="15" xfId="17" applyNumberFormat="1" applyFont="1" applyFill="1" applyBorder="1" applyAlignment="1">
      <alignment horizontal="center" vertical="center" wrapText="1"/>
    </xf>
    <xf numFmtId="4" fontId="12" fillId="0" borderId="10" xfId="17" applyNumberFormat="1" applyFont="1" applyFill="1" applyBorder="1" applyAlignment="1">
      <alignment horizontal="center" vertical="center" wrapText="1"/>
    </xf>
    <xf numFmtId="2" fontId="12" fillId="0" borderId="5" xfId="17" applyNumberFormat="1" applyFont="1" applyFill="1" applyBorder="1" applyAlignment="1">
      <alignment horizontal="center" vertical="center" wrapText="1"/>
    </xf>
    <xf numFmtId="2" fontId="12" fillId="0" borderId="16" xfId="17" applyNumberFormat="1" applyFont="1" applyFill="1" applyBorder="1" applyAlignment="1">
      <alignment horizontal="center" vertical="center" wrapText="1"/>
    </xf>
    <xf numFmtId="4" fontId="12" fillId="0" borderId="11" xfId="17" applyNumberFormat="1" applyFont="1" applyFill="1" applyBorder="1" applyAlignment="1">
      <alignment horizontal="center" vertical="center" wrapText="1"/>
    </xf>
    <xf numFmtId="4" fontId="12" fillId="0" borderId="9" xfId="17" applyNumberFormat="1" applyFont="1" applyFill="1" applyBorder="1" applyAlignment="1">
      <alignment horizontal="center" vertical="center" wrapText="1"/>
    </xf>
    <xf numFmtId="0" fontId="7" fillId="2" borderId="2" xfId="17" applyFont="1" applyFill="1" applyBorder="1" applyAlignment="1">
      <alignment horizontal="center" vertical="center"/>
    </xf>
    <xf numFmtId="0" fontId="7" fillId="2" borderId="7" xfId="17" applyFont="1" applyFill="1" applyBorder="1" applyAlignment="1">
      <alignment horizontal="center" vertical="center"/>
    </xf>
    <xf numFmtId="0" fontId="7" fillId="2" borderId="3" xfId="17" applyFont="1" applyFill="1" applyBorder="1" applyAlignment="1">
      <alignment horizontal="center" vertical="center"/>
    </xf>
    <xf numFmtId="0" fontId="7" fillId="0" borderId="2" xfId="17" applyFont="1" applyFill="1" applyBorder="1" applyAlignment="1">
      <alignment horizontal="center" vertical="center" wrapText="1"/>
    </xf>
    <xf numFmtId="0" fontId="7" fillId="0" borderId="7" xfId="17" applyFont="1" applyFill="1" applyBorder="1" applyAlignment="1">
      <alignment horizontal="center" vertical="center" wrapText="1"/>
    </xf>
    <xf numFmtId="0" fontId="7" fillId="0" borderId="3" xfId="17" applyFont="1" applyFill="1" applyBorder="1" applyAlignment="1">
      <alignment horizontal="center" vertical="center" wrapText="1"/>
    </xf>
    <xf numFmtId="0" fontId="4" fillId="0" borderId="12" xfId="17" applyFont="1" applyFill="1" applyBorder="1" applyAlignment="1">
      <alignment vertical="center" wrapText="1"/>
    </xf>
    <xf numFmtId="0" fontId="4" fillId="0" borderId="12" xfId="17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</cellXfs>
  <cellStyles count="18">
    <cellStyle name="Обычный" xfId="0" builtinId="0"/>
    <cellStyle name="Обычный 10" xfId="10"/>
    <cellStyle name="Обычный 11" xfId="1"/>
    <cellStyle name="Обычный 12" xfId="17"/>
    <cellStyle name="Обычный 2" xfId="2"/>
    <cellStyle name="Обычный 3" xfId="3"/>
    <cellStyle name="Обычный 4" xfId="11"/>
    <cellStyle name="Обычный 4 2" xfId="13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9" builtinId="3"/>
    <cellStyle name="Финансовый 2" xfId="12"/>
    <cellStyle name="Финансовый 2 2" xfId="14"/>
    <cellStyle name="Финансовый 3" xfId="15"/>
    <cellStyle name="Финансовый 4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S144"/>
  <sheetViews>
    <sheetView tabSelected="1" zoomScale="85" zoomScaleNormal="85" workbookViewId="0">
      <pane ySplit="9" topLeftCell="A124" activePane="bottomLeft" state="frozen"/>
      <selection pane="bottomLeft" activeCell="B144" sqref="B144"/>
    </sheetView>
  </sheetViews>
  <sheetFormatPr defaultRowHeight="15" x14ac:dyDescent="0.25"/>
  <cols>
    <col min="1" max="1" width="10.7109375" style="2" customWidth="1"/>
    <col min="2" max="2" width="39.42578125" style="11" customWidth="1"/>
    <col min="3" max="3" width="5.7109375" style="12" customWidth="1"/>
    <col min="4" max="4" width="5.7109375" style="2" customWidth="1"/>
    <col min="5" max="5" width="11.28515625" style="2" customWidth="1"/>
    <col min="6" max="6" width="6.140625" style="2" customWidth="1"/>
    <col min="7" max="7" width="6" style="2" customWidth="1"/>
    <col min="8" max="8" width="17.140625" style="2" customWidth="1"/>
    <col min="9" max="10" width="14.28515625" style="2" customWidth="1"/>
    <col min="11" max="11" width="12.7109375" style="2" customWidth="1"/>
    <col min="12" max="12" width="18.5703125" style="13" customWidth="1"/>
    <col min="13" max="13" width="6.28515625" style="13" customWidth="1"/>
    <col min="14" max="14" width="17.140625" style="13" customWidth="1"/>
    <col min="15" max="15" width="17.28515625" style="13" customWidth="1"/>
    <col min="16" max="16" width="19" style="13" customWidth="1"/>
    <col min="17" max="17" width="13.28515625" style="13" customWidth="1"/>
    <col min="18" max="18" width="12.85546875" style="13" customWidth="1"/>
    <col min="19" max="19" width="12" style="2" customWidth="1"/>
    <col min="20" max="16384" width="9.140625" style="3"/>
  </cols>
  <sheetData>
    <row r="1" spans="1:19" x14ac:dyDescent="0.25">
      <c r="P1" s="112"/>
      <c r="Q1" s="112"/>
      <c r="R1" s="112"/>
      <c r="S1" s="112"/>
    </row>
    <row r="2" spans="1:19" ht="18.75" x14ac:dyDescent="0.25">
      <c r="A2" s="134" t="s">
        <v>146</v>
      </c>
      <c r="B2" s="134"/>
      <c r="C2" s="134"/>
      <c r="D2" s="134"/>
      <c r="E2" s="134"/>
      <c r="F2" s="134"/>
      <c r="G2" s="134"/>
      <c r="H2" s="135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8.75" x14ac:dyDescent="0.25">
      <c r="A3" s="116" t="s">
        <v>28</v>
      </c>
      <c r="B3" s="116"/>
      <c r="C3" s="116"/>
      <c r="D3" s="116"/>
      <c r="E3" s="116"/>
      <c r="F3" s="116"/>
      <c r="G3" s="116"/>
      <c r="H3" s="117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x14ac:dyDescent="0.25">
      <c r="A4" s="124" t="s">
        <v>0</v>
      </c>
      <c r="B4" s="124" t="s">
        <v>1</v>
      </c>
      <c r="C4" s="132" t="s">
        <v>2</v>
      </c>
      <c r="D4" s="133"/>
      <c r="E4" s="129" t="s">
        <v>3</v>
      </c>
      <c r="F4" s="129" t="s">
        <v>4</v>
      </c>
      <c r="G4" s="129" t="s">
        <v>5</v>
      </c>
      <c r="H4" s="113" t="s">
        <v>6</v>
      </c>
      <c r="I4" s="127" t="s">
        <v>7</v>
      </c>
      <c r="J4" s="128"/>
      <c r="K4" s="113" t="s">
        <v>8</v>
      </c>
      <c r="L4" s="120" t="s">
        <v>9</v>
      </c>
      <c r="M4" s="121"/>
      <c r="N4" s="121"/>
      <c r="O4" s="121"/>
      <c r="P4" s="122"/>
      <c r="Q4" s="118" t="s">
        <v>10</v>
      </c>
      <c r="R4" s="118" t="s">
        <v>11</v>
      </c>
      <c r="S4" s="113" t="s">
        <v>12</v>
      </c>
    </row>
    <row r="5" spans="1:19" x14ac:dyDescent="0.25">
      <c r="A5" s="125"/>
      <c r="B5" s="125"/>
      <c r="C5" s="139" t="s">
        <v>13</v>
      </c>
      <c r="D5" s="113" t="s">
        <v>14</v>
      </c>
      <c r="E5" s="130"/>
      <c r="F5" s="130"/>
      <c r="G5" s="130"/>
      <c r="H5" s="114"/>
      <c r="I5" s="113" t="s">
        <v>15</v>
      </c>
      <c r="J5" s="113" t="s">
        <v>16</v>
      </c>
      <c r="K5" s="114"/>
      <c r="L5" s="118" t="s">
        <v>15</v>
      </c>
      <c r="M5" s="120" t="s">
        <v>17</v>
      </c>
      <c r="N5" s="121"/>
      <c r="O5" s="121"/>
      <c r="P5" s="122"/>
      <c r="Q5" s="123"/>
      <c r="R5" s="123"/>
      <c r="S5" s="114"/>
    </row>
    <row r="6" spans="1:19" ht="130.5" x14ac:dyDescent="0.25">
      <c r="A6" s="125"/>
      <c r="B6" s="125"/>
      <c r="C6" s="140"/>
      <c r="D6" s="114"/>
      <c r="E6" s="130"/>
      <c r="F6" s="130"/>
      <c r="G6" s="130"/>
      <c r="H6" s="115"/>
      <c r="I6" s="115"/>
      <c r="J6" s="115"/>
      <c r="K6" s="115"/>
      <c r="L6" s="119"/>
      <c r="M6" s="47" t="s">
        <v>18</v>
      </c>
      <c r="N6" s="47" t="s">
        <v>19</v>
      </c>
      <c r="O6" s="47" t="s">
        <v>20</v>
      </c>
      <c r="P6" s="47" t="s">
        <v>21</v>
      </c>
      <c r="Q6" s="119"/>
      <c r="R6" s="119"/>
      <c r="S6" s="114"/>
    </row>
    <row r="7" spans="1:19" x14ac:dyDescent="0.25">
      <c r="A7" s="126"/>
      <c r="B7" s="126"/>
      <c r="C7" s="141"/>
      <c r="D7" s="115"/>
      <c r="E7" s="131"/>
      <c r="F7" s="131"/>
      <c r="G7" s="131"/>
      <c r="H7" s="5" t="s">
        <v>22</v>
      </c>
      <c r="I7" s="5" t="s">
        <v>22</v>
      </c>
      <c r="J7" s="5" t="s">
        <v>22</v>
      </c>
      <c r="K7" s="5" t="s">
        <v>23</v>
      </c>
      <c r="L7" s="1" t="s">
        <v>24</v>
      </c>
      <c r="M7" s="1" t="s">
        <v>24</v>
      </c>
      <c r="N7" s="1" t="s">
        <v>24</v>
      </c>
      <c r="O7" s="1" t="s">
        <v>24</v>
      </c>
      <c r="P7" s="1" t="s">
        <v>24</v>
      </c>
      <c r="Q7" s="1" t="s">
        <v>25</v>
      </c>
      <c r="R7" s="1" t="s">
        <v>25</v>
      </c>
      <c r="S7" s="115"/>
    </row>
    <row r="8" spans="1:19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</row>
    <row r="9" spans="1:19" s="20" customFormat="1" ht="12" x14ac:dyDescent="0.25">
      <c r="A9" s="16">
        <f>A46+A74+A134</f>
        <v>120</v>
      </c>
      <c r="B9" s="18" t="s">
        <v>173</v>
      </c>
      <c r="C9" s="19"/>
      <c r="D9" s="31"/>
      <c r="E9" s="32"/>
      <c r="F9" s="7"/>
      <c r="G9" s="7"/>
      <c r="H9" s="14">
        <f>H47+H75+H135</f>
        <v>238513.28</v>
      </c>
      <c r="I9" s="14">
        <f>I47+I75+I135</f>
        <v>207978.86</v>
      </c>
      <c r="J9" s="14">
        <f>J47+J75+J135</f>
        <v>176906.49</v>
      </c>
      <c r="K9" s="14">
        <f>K47+K75+K135</f>
        <v>12463</v>
      </c>
      <c r="L9" s="14">
        <f>L47+L75+L135</f>
        <v>692768240.48000002</v>
      </c>
      <c r="M9" s="14">
        <f>M47+M75+M135</f>
        <v>0</v>
      </c>
      <c r="N9" s="14">
        <f>N47+N75+N135</f>
        <v>0</v>
      </c>
      <c r="O9" s="14">
        <f>O47+O75+O135</f>
        <v>18696550.080000002</v>
      </c>
      <c r="P9" s="14">
        <f>P47+P75+P135</f>
        <v>674071690.39999998</v>
      </c>
      <c r="Q9" s="14">
        <f>Q47+Q75+Q135</f>
        <v>9587.6251982369467</v>
      </c>
      <c r="R9" s="8"/>
      <c r="S9" s="7"/>
    </row>
    <row r="10" spans="1:19" ht="15.75" x14ac:dyDescent="0.25">
      <c r="A10" s="136" t="s">
        <v>26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8"/>
    </row>
    <row r="11" spans="1:19" s="10" customFormat="1" ht="15" customHeight="1" x14ac:dyDescent="0.25">
      <c r="A11" s="22">
        <v>1</v>
      </c>
      <c r="B11" s="6" t="s">
        <v>126</v>
      </c>
      <c r="C11" s="25">
        <v>1998</v>
      </c>
      <c r="D11" s="22">
        <v>0</v>
      </c>
      <c r="E11" s="26" t="s">
        <v>30</v>
      </c>
      <c r="F11" s="22">
        <v>3</v>
      </c>
      <c r="G11" s="22">
        <v>3</v>
      </c>
      <c r="H11" s="34">
        <v>1808.5</v>
      </c>
      <c r="I11" s="34">
        <v>1587.2</v>
      </c>
      <c r="J11" s="34">
        <v>203</v>
      </c>
      <c r="K11" s="36">
        <v>85</v>
      </c>
      <c r="L11" s="23">
        <v>892381.61</v>
      </c>
      <c r="M11" s="23">
        <v>0</v>
      </c>
      <c r="N11" s="23">
        <v>0</v>
      </c>
      <c r="O11" s="23">
        <v>0</v>
      </c>
      <c r="P11" s="23">
        <f t="shared" ref="P11" si="0">L11-(M11+N11+O11)</f>
        <v>892381.61</v>
      </c>
      <c r="Q11" s="23">
        <f t="shared" ref="Q11" si="1">L11/I11</f>
        <v>562.23639742943544</v>
      </c>
      <c r="R11" s="23">
        <v>16848.400000000001</v>
      </c>
      <c r="S11" s="29">
        <v>43100</v>
      </c>
    </row>
    <row r="12" spans="1:19" s="49" customFormat="1" ht="12.75" customHeight="1" x14ac:dyDescent="0.25">
      <c r="A12" s="22">
        <v>2</v>
      </c>
      <c r="B12" s="6" t="s">
        <v>32</v>
      </c>
      <c r="C12" s="35">
        <v>1987</v>
      </c>
      <c r="D12" s="22">
        <v>0</v>
      </c>
      <c r="E12" s="26" t="s">
        <v>30</v>
      </c>
      <c r="F12" s="22">
        <v>5</v>
      </c>
      <c r="G12" s="22">
        <v>4</v>
      </c>
      <c r="H12" s="27">
        <v>4013.2</v>
      </c>
      <c r="I12" s="27">
        <v>3573.8</v>
      </c>
      <c r="J12" s="22">
        <v>3448.7</v>
      </c>
      <c r="K12" s="28">
        <v>190</v>
      </c>
      <c r="L12" s="23">
        <v>2803288.15</v>
      </c>
      <c r="M12" s="23">
        <v>0</v>
      </c>
      <c r="N12" s="23">
        <v>0</v>
      </c>
      <c r="O12" s="23">
        <v>0</v>
      </c>
      <c r="P12" s="23">
        <f t="shared" ref="P12:P46" si="2">L12-(M12+N12+O12)</f>
        <v>2803288.15</v>
      </c>
      <c r="Q12" s="23">
        <f t="shared" ref="Q12:Q47" si="3">L12/I12</f>
        <v>784.39984050590397</v>
      </c>
      <c r="R12" s="23">
        <v>16848.400000000001</v>
      </c>
      <c r="S12" s="29">
        <v>43100</v>
      </c>
    </row>
    <row r="13" spans="1:19" s="49" customFormat="1" ht="12.75" customHeight="1" x14ac:dyDescent="0.25">
      <c r="A13" s="22">
        <v>3</v>
      </c>
      <c r="B13" s="6" t="s">
        <v>144</v>
      </c>
      <c r="C13" s="35">
        <v>1991</v>
      </c>
      <c r="D13" s="22">
        <v>0</v>
      </c>
      <c r="E13" s="26" t="s">
        <v>30</v>
      </c>
      <c r="F13" s="22">
        <v>5</v>
      </c>
      <c r="G13" s="22">
        <v>6</v>
      </c>
      <c r="H13" s="27">
        <v>5842.34</v>
      </c>
      <c r="I13" s="27">
        <v>5089.6000000000004</v>
      </c>
      <c r="J13" s="27">
        <v>5089.6000000000004</v>
      </c>
      <c r="K13" s="28">
        <v>250</v>
      </c>
      <c r="L13" s="23">
        <v>258981.26</v>
      </c>
      <c r="M13" s="23">
        <v>0</v>
      </c>
      <c r="N13" s="23">
        <v>0</v>
      </c>
      <c r="O13" s="23">
        <v>0</v>
      </c>
      <c r="P13" s="23">
        <f t="shared" si="2"/>
        <v>258981.26</v>
      </c>
      <c r="Q13" s="23">
        <f t="shared" si="3"/>
        <v>50.884403489468717</v>
      </c>
      <c r="R13" s="23">
        <v>16848.400000000001</v>
      </c>
      <c r="S13" s="29">
        <v>43100</v>
      </c>
    </row>
    <row r="14" spans="1:19" s="49" customFormat="1" ht="12.75" customHeight="1" x14ac:dyDescent="0.25">
      <c r="A14" s="22">
        <v>4</v>
      </c>
      <c r="B14" s="6" t="s">
        <v>74</v>
      </c>
      <c r="C14" s="35">
        <v>1987</v>
      </c>
      <c r="D14" s="22">
        <v>0</v>
      </c>
      <c r="E14" s="26" t="s">
        <v>30</v>
      </c>
      <c r="F14" s="22">
        <v>5</v>
      </c>
      <c r="G14" s="22">
        <v>4</v>
      </c>
      <c r="H14" s="27">
        <v>3933.3</v>
      </c>
      <c r="I14" s="27">
        <v>3520.5</v>
      </c>
      <c r="J14" s="27">
        <v>3520.5</v>
      </c>
      <c r="K14" s="28">
        <v>190</v>
      </c>
      <c r="L14" s="23">
        <v>440919.93</v>
      </c>
      <c r="M14" s="23">
        <v>0</v>
      </c>
      <c r="N14" s="23">
        <v>0</v>
      </c>
      <c r="O14" s="23">
        <v>0</v>
      </c>
      <c r="P14" s="23">
        <f t="shared" si="2"/>
        <v>440919.93</v>
      </c>
      <c r="Q14" s="23">
        <f t="shared" si="3"/>
        <v>125.2435534725181</v>
      </c>
      <c r="R14" s="23">
        <v>16848.400000000001</v>
      </c>
      <c r="S14" s="29">
        <v>43100</v>
      </c>
    </row>
    <row r="15" spans="1:19" s="10" customFormat="1" ht="15" customHeight="1" x14ac:dyDescent="0.25">
      <c r="A15" s="22">
        <v>5</v>
      </c>
      <c r="B15" s="6" t="s">
        <v>33</v>
      </c>
      <c r="C15" s="25">
        <v>1998</v>
      </c>
      <c r="D15" s="22">
        <v>0</v>
      </c>
      <c r="E15" s="23" t="s">
        <v>30</v>
      </c>
      <c r="F15" s="22">
        <v>5</v>
      </c>
      <c r="G15" s="22">
        <v>6</v>
      </c>
      <c r="H15" s="27">
        <v>5682.8</v>
      </c>
      <c r="I15" s="27">
        <v>5113.2</v>
      </c>
      <c r="J15" s="22">
        <v>4988.1000000000004</v>
      </c>
      <c r="K15" s="28">
        <v>282</v>
      </c>
      <c r="L15" s="23">
        <v>23964449.23</v>
      </c>
      <c r="M15" s="23">
        <v>0</v>
      </c>
      <c r="N15" s="23">
        <v>0</v>
      </c>
      <c r="O15" s="23">
        <v>0</v>
      </c>
      <c r="P15" s="23">
        <f t="shared" si="2"/>
        <v>23964449.23</v>
      </c>
      <c r="Q15" s="23">
        <f t="shared" si="3"/>
        <v>4686.7811214112498</v>
      </c>
      <c r="R15" s="23">
        <v>16848.400000000001</v>
      </c>
      <c r="S15" s="29">
        <v>43100</v>
      </c>
    </row>
    <row r="16" spans="1:19" s="10" customFormat="1" ht="15" customHeight="1" x14ac:dyDescent="0.25">
      <c r="A16" s="22">
        <v>6</v>
      </c>
      <c r="B16" s="6" t="s">
        <v>34</v>
      </c>
      <c r="C16" s="25">
        <v>1987</v>
      </c>
      <c r="D16" s="22">
        <v>0</v>
      </c>
      <c r="E16" s="17" t="s">
        <v>29</v>
      </c>
      <c r="F16" s="22">
        <v>2</v>
      </c>
      <c r="G16" s="22">
        <v>2</v>
      </c>
      <c r="H16" s="27">
        <v>1187.7</v>
      </c>
      <c r="I16" s="27">
        <v>1017.1</v>
      </c>
      <c r="J16" s="22">
        <v>891.5</v>
      </c>
      <c r="K16" s="28">
        <v>91</v>
      </c>
      <c r="L16" s="23">
        <v>1834320.15</v>
      </c>
      <c r="M16" s="23">
        <v>0</v>
      </c>
      <c r="N16" s="23">
        <v>0</v>
      </c>
      <c r="O16" s="23">
        <f>ROUND(L16*0.045,2)</f>
        <v>82544.41</v>
      </c>
      <c r="P16" s="23">
        <f t="shared" si="2"/>
        <v>1751775.74</v>
      </c>
      <c r="Q16" s="23">
        <f t="shared" si="3"/>
        <v>1803.4806312063708</v>
      </c>
      <c r="R16" s="23">
        <v>10225.51</v>
      </c>
      <c r="S16" s="29">
        <v>43100</v>
      </c>
    </row>
    <row r="17" spans="1:19" s="10" customFormat="1" ht="15" customHeight="1" x14ac:dyDescent="0.25">
      <c r="A17" s="22">
        <v>7</v>
      </c>
      <c r="B17" s="6" t="s">
        <v>35</v>
      </c>
      <c r="C17" s="25">
        <v>1987</v>
      </c>
      <c r="D17" s="22">
        <v>0</v>
      </c>
      <c r="E17" s="17" t="s">
        <v>29</v>
      </c>
      <c r="F17" s="22">
        <v>2</v>
      </c>
      <c r="G17" s="22">
        <v>2</v>
      </c>
      <c r="H17" s="27">
        <v>1208</v>
      </c>
      <c r="I17" s="27">
        <v>1023</v>
      </c>
      <c r="J17" s="22">
        <v>464.4</v>
      </c>
      <c r="K17" s="28">
        <v>87</v>
      </c>
      <c r="L17" s="23">
        <v>1873678</v>
      </c>
      <c r="M17" s="23">
        <v>0</v>
      </c>
      <c r="N17" s="23">
        <v>0</v>
      </c>
      <c r="O17" s="23">
        <v>0</v>
      </c>
      <c r="P17" s="23">
        <f t="shared" si="2"/>
        <v>1873678</v>
      </c>
      <c r="Q17" s="23">
        <f t="shared" si="3"/>
        <v>1831.5522971652003</v>
      </c>
      <c r="R17" s="23">
        <v>10225.51</v>
      </c>
      <c r="S17" s="29">
        <v>43100</v>
      </c>
    </row>
    <row r="18" spans="1:19" s="10" customFormat="1" ht="15" customHeight="1" x14ac:dyDescent="0.25">
      <c r="A18" s="22">
        <v>8</v>
      </c>
      <c r="B18" s="6" t="s">
        <v>36</v>
      </c>
      <c r="C18" s="25">
        <v>1987</v>
      </c>
      <c r="D18" s="22">
        <v>0</v>
      </c>
      <c r="E18" s="17" t="s">
        <v>29</v>
      </c>
      <c r="F18" s="22">
        <v>2</v>
      </c>
      <c r="G18" s="22">
        <v>3</v>
      </c>
      <c r="H18" s="27">
        <v>1014.5</v>
      </c>
      <c r="I18" s="27">
        <v>999.1</v>
      </c>
      <c r="J18" s="22">
        <v>999.1</v>
      </c>
      <c r="K18" s="28">
        <v>55</v>
      </c>
      <c r="L18" s="23">
        <v>1795103.29</v>
      </c>
      <c r="M18" s="23">
        <v>0</v>
      </c>
      <c r="N18" s="23">
        <v>0</v>
      </c>
      <c r="O18" s="23">
        <v>0</v>
      </c>
      <c r="P18" s="23">
        <f t="shared" si="2"/>
        <v>1795103.29</v>
      </c>
      <c r="Q18" s="23">
        <f t="shared" si="3"/>
        <v>1796.7203383044741</v>
      </c>
      <c r="R18" s="23">
        <v>10225.51</v>
      </c>
      <c r="S18" s="29">
        <v>43100</v>
      </c>
    </row>
    <row r="19" spans="1:19" s="10" customFormat="1" ht="15" customHeight="1" x14ac:dyDescent="0.25">
      <c r="A19" s="22">
        <v>9</v>
      </c>
      <c r="B19" s="6" t="s">
        <v>37</v>
      </c>
      <c r="C19" s="25">
        <v>1987</v>
      </c>
      <c r="D19" s="22">
        <v>0</v>
      </c>
      <c r="E19" s="17" t="s">
        <v>29</v>
      </c>
      <c r="F19" s="22">
        <v>2</v>
      </c>
      <c r="G19" s="22">
        <v>2</v>
      </c>
      <c r="H19" s="27">
        <v>1236.7</v>
      </c>
      <c r="I19" s="27">
        <v>1025</v>
      </c>
      <c r="J19" s="22">
        <v>989.1</v>
      </c>
      <c r="K19" s="28">
        <v>79</v>
      </c>
      <c r="L19" s="23">
        <v>1893001.75</v>
      </c>
      <c r="M19" s="23">
        <v>0</v>
      </c>
      <c r="N19" s="23">
        <v>0</v>
      </c>
      <c r="O19" s="23">
        <f>ROUND(L19*0.045,2)</f>
        <v>85185.08</v>
      </c>
      <c r="P19" s="23">
        <f t="shared" si="2"/>
        <v>1807816.67</v>
      </c>
      <c r="Q19" s="23">
        <f t="shared" si="3"/>
        <v>1846.830975609756</v>
      </c>
      <c r="R19" s="23">
        <v>10225.51</v>
      </c>
      <c r="S19" s="29">
        <v>43100</v>
      </c>
    </row>
    <row r="20" spans="1:19" s="10" customFormat="1" ht="15" customHeight="1" x14ac:dyDescent="0.25">
      <c r="A20" s="22">
        <v>10</v>
      </c>
      <c r="B20" s="6" t="s">
        <v>38</v>
      </c>
      <c r="C20" s="25">
        <v>1987</v>
      </c>
      <c r="D20" s="22">
        <v>0</v>
      </c>
      <c r="E20" s="17" t="s">
        <v>29</v>
      </c>
      <c r="F20" s="22">
        <v>2</v>
      </c>
      <c r="G20" s="22">
        <v>2</v>
      </c>
      <c r="H20" s="27">
        <v>1217.7</v>
      </c>
      <c r="I20" s="27">
        <v>1012.2</v>
      </c>
      <c r="J20" s="22">
        <v>440.7</v>
      </c>
      <c r="K20" s="28">
        <v>82</v>
      </c>
      <c r="L20" s="23">
        <v>1562064.86</v>
      </c>
      <c r="M20" s="23">
        <v>0</v>
      </c>
      <c r="N20" s="23">
        <v>0</v>
      </c>
      <c r="O20" s="23">
        <v>0</v>
      </c>
      <c r="P20" s="23">
        <f t="shared" si="2"/>
        <v>1562064.86</v>
      </c>
      <c r="Q20" s="23">
        <f t="shared" si="3"/>
        <v>1543.2373641572813</v>
      </c>
      <c r="R20" s="23">
        <v>10225.51</v>
      </c>
      <c r="S20" s="29">
        <v>43100</v>
      </c>
    </row>
    <row r="21" spans="1:19" s="10" customFormat="1" ht="15" customHeight="1" x14ac:dyDescent="0.25">
      <c r="A21" s="22">
        <v>11</v>
      </c>
      <c r="B21" s="6" t="s">
        <v>39</v>
      </c>
      <c r="C21" s="25">
        <v>1987</v>
      </c>
      <c r="D21" s="22">
        <v>0</v>
      </c>
      <c r="E21" s="17" t="s">
        <v>29</v>
      </c>
      <c r="F21" s="22">
        <v>2</v>
      </c>
      <c r="G21" s="22">
        <v>2</v>
      </c>
      <c r="H21" s="27">
        <v>1211.2</v>
      </c>
      <c r="I21" s="27">
        <v>1012.5</v>
      </c>
      <c r="J21" s="22">
        <v>463.1</v>
      </c>
      <c r="K21" s="28">
        <v>72</v>
      </c>
      <c r="L21" s="23">
        <v>1815908.89</v>
      </c>
      <c r="M21" s="23">
        <v>0</v>
      </c>
      <c r="N21" s="23">
        <v>0</v>
      </c>
      <c r="O21" s="23">
        <v>0</v>
      </c>
      <c r="P21" s="23">
        <f t="shared" si="2"/>
        <v>1815908.89</v>
      </c>
      <c r="Q21" s="23">
        <f t="shared" si="3"/>
        <v>1793.4902617283949</v>
      </c>
      <c r="R21" s="23">
        <v>10225.51</v>
      </c>
      <c r="S21" s="29">
        <v>43100</v>
      </c>
    </row>
    <row r="22" spans="1:19" s="10" customFormat="1" ht="15" customHeight="1" x14ac:dyDescent="0.25">
      <c r="A22" s="22">
        <v>12</v>
      </c>
      <c r="B22" s="6" t="s">
        <v>40</v>
      </c>
      <c r="C22" s="25">
        <v>1987</v>
      </c>
      <c r="D22" s="22">
        <v>0</v>
      </c>
      <c r="E22" s="9" t="s">
        <v>29</v>
      </c>
      <c r="F22" s="22">
        <v>2</v>
      </c>
      <c r="G22" s="22">
        <v>2</v>
      </c>
      <c r="H22" s="27">
        <v>1206.0999999999999</v>
      </c>
      <c r="I22" s="27">
        <v>1020</v>
      </c>
      <c r="J22" s="22">
        <v>907.3</v>
      </c>
      <c r="K22" s="28">
        <v>72</v>
      </c>
      <c r="L22" s="23">
        <v>1762417.55</v>
      </c>
      <c r="M22" s="23">
        <v>0</v>
      </c>
      <c r="N22" s="23">
        <v>0</v>
      </c>
      <c r="O22" s="23">
        <v>0</v>
      </c>
      <c r="P22" s="23">
        <f t="shared" si="2"/>
        <v>1762417.55</v>
      </c>
      <c r="Q22" s="23">
        <f t="shared" si="3"/>
        <v>1727.8603431372549</v>
      </c>
      <c r="R22" s="23">
        <v>10225.51</v>
      </c>
      <c r="S22" s="29">
        <v>43100</v>
      </c>
    </row>
    <row r="23" spans="1:19" s="10" customFormat="1" ht="15" customHeight="1" x14ac:dyDescent="0.25">
      <c r="A23" s="22">
        <v>13</v>
      </c>
      <c r="B23" s="6" t="s">
        <v>41</v>
      </c>
      <c r="C23" s="25">
        <v>1999</v>
      </c>
      <c r="D23" s="22">
        <v>0</v>
      </c>
      <c r="E23" s="26" t="s">
        <v>30</v>
      </c>
      <c r="F23" s="22">
        <v>3</v>
      </c>
      <c r="G23" s="22">
        <v>3</v>
      </c>
      <c r="H23" s="34">
        <v>1832</v>
      </c>
      <c r="I23" s="34">
        <v>1585.5</v>
      </c>
      <c r="J23" s="34">
        <v>592.20000000000005</v>
      </c>
      <c r="K23" s="36">
        <v>91</v>
      </c>
      <c r="L23" s="23">
        <v>2074295.71</v>
      </c>
      <c r="M23" s="23">
        <v>0</v>
      </c>
      <c r="N23" s="23">
        <v>0</v>
      </c>
      <c r="O23" s="23">
        <v>0</v>
      </c>
      <c r="P23" s="23">
        <f t="shared" si="2"/>
        <v>2074295.71</v>
      </c>
      <c r="Q23" s="23">
        <f t="shared" si="3"/>
        <v>1308.2912078208767</v>
      </c>
      <c r="R23" s="23">
        <v>16848.400000000001</v>
      </c>
      <c r="S23" s="29">
        <v>43100</v>
      </c>
    </row>
    <row r="24" spans="1:19" s="10" customFormat="1" ht="15" customHeight="1" x14ac:dyDescent="0.25">
      <c r="A24" s="22">
        <v>14</v>
      </c>
      <c r="B24" s="6" t="s">
        <v>42</v>
      </c>
      <c r="C24" s="25">
        <v>1982</v>
      </c>
      <c r="D24" s="22">
        <v>0</v>
      </c>
      <c r="E24" s="26" t="s">
        <v>27</v>
      </c>
      <c r="F24" s="22">
        <v>2</v>
      </c>
      <c r="G24" s="22">
        <v>3</v>
      </c>
      <c r="H24" s="27">
        <v>963.7</v>
      </c>
      <c r="I24" s="27">
        <v>861.6</v>
      </c>
      <c r="J24" s="22">
        <v>721.1</v>
      </c>
      <c r="K24" s="28">
        <v>55</v>
      </c>
      <c r="L24" s="23">
        <v>1438501.1</v>
      </c>
      <c r="M24" s="23">
        <v>0</v>
      </c>
      <c r="N24" s="23">
        <v>0</v>
      </c>
      <c r="O24" s="23">
        <f>ROUND(L24*0.045,2)</f>
        <v>64732.55</v>
      </c>
      <c r="P24" s="23">
        <f t="shared" si="2"/>
        <v>1373768.55</v>
      </c>
      <c r="Q24" s="23">
        <f t="shared" si="3"/>
        <v>1669.56952181987</v>
      </c>
      <c r="R24" s="23">
        <v>26754.720000000001</v>
      </c>
      <c r="S24" s="29">
        <v>43100</v>
      </c>
    </row>
    <row r="25" spans="1:19" s="10" customFormat="1" ht="15" customHeight="1" x14ac:dyDescent="0.25">
      <c r="A25" s="22">
        <v>15</v>
      </c>
      <c r="B25" s="6" t="s">
        <v>43</v>
      </c>
      <c r="C25" s="25">
        <v>1995</v>
      </c>
      <c r="D25" s="22">
        <v>0</v>
      </c>
      <c r="E25" s="26" t="s">
        <v>27</v>
      </c>
      <c r="F25" s="22">
        <v>2</v>
      </c>
      <c r="G25" s="22">
        <v>3</v>
      </c>
      <c r="H25" s="27">
        <v>1018.2</v>
      </c>
      <c r="I25" s="27">
        <v>934.7</v>
      </c>
      <c r="J25" s="22">
        <v>725.5</v>
      </c>
      <c r="K25" s="28">
        <v>67</v>
      </c>
      <c r="L25" s="23">
        <v>2562399.73</v>
      </c>
      <c r="M25" s="23">
        <v>0</v>
      </c>
      <c r="N25" s="23">
        <v>0</v>
      </c>
      <c r="O25" s="23">
        <f>ROUND(L25*0.045,2)</f>
        <v>115307.99</v>
      </c>
      <c r="P25" s="23">
        <f t="shared" si="2"/>
        <v>2447091.7399999998</v>
      </c>
      <c r="Q25" s="23">
        <f t="shared" si="3"/>
        <v>2741.4140686851397</v>
      </c>
      <c r="R25" s="23">
        <v>26754.720000000001</v>
      </c>
      <c r="S25" s="29">
        <v>43100</v>
      </c>
    </row>
    <row r="26" spans="1:19" s="10" customFormat="1" ht="15" customHeight="1" x14ac:dyDescent="0.25">
      <c r="A26" s="22">
        <v>16</v>
      </c>
      <c r="B26" s="6" t="s">
        <v>44</v>
      </c>
      <c r="C26" s="25">
        <v>1983</v>
      </c>
      <c r="D26" s="22">
        <v>0</v>
      </c>
      <c r="E26" s="26" t="s">
        <v>30</v>
      </c>
      <c r="F26" s="22">
        <v>2</v>
      </c>
      <c r="G26" s="22">
        <v>2</v>
      </c>
      <c r="H26" s="34">
        <v>579.5</v>
      </c>
      <c r="I26" s="34">
        <v>495.1</v>
      </c>
      <c r="J26" s="34">
        <v>242.6</v>
      </c>
      <c r="K26" s="36">
        <v>39</v>
      </c>
      <c r="L26" s="23">
        <v>1550081.63</v>
      </c>
      <c r="M26" s="23">
        <v>0</v>
      </c>
      <c r="N26" s="23">
        <v>0</v>
      </c>
      <c r="O26" s="23">
        <v>0</v>
      </c>
      <c r="P26" s="23">
        <f t="shared" si="2"/>
        <v>1550081.63</v>
      </c>
      <c r="Q26" s="23">
        <f t="shared" si="3"/>
        <v>3130.8455463542714</v>
      </c>
      <c r="R26" s="23">
        <v>16848.400000000001</v>
      </c>
      <c r="S26" s="29">
        <v>43100</v>
      </c>
    </row>
    <row r="27" spans="1:19" s="10" customFormat="1" ht="15" customHeight="1" x14ac:dyDescent="0.25">
      <c r="A27" s="22">
        <v>17</v>
      </c>
      <c r="B27" s="6" t="s">
        <v>45</v>
      </c>
      <c r="C27" s="25">
        <v>1985</v>
      </c>
      <c r="D27" s="22">
        <v>0</v>
      </c>
      <c r="E27" s="26" t="s">
        <v>30</v>
      </c>
      <c r="F27" s="22">
        <v>2</v>
      </c>
      <c r="G27" s="22">
        <v>2</v>
      </c>
      <c r="H27" s="34">
        <v>587</v>
      </c>
      <c r="I27" s="34">
        <v>502.9</v>
      </c>
      <c r="J27" s="34">
        <v>255.5</v>
      </c>
      <c r="K27" s="36">
        <v>32</v>
      </c>
      <c r="L27" s="23">
        <v>1502270.11</v>
      </c>
      <c r="M27" s="23">
        <v>0</v>
      </c>
      <c r="N27" s="23">
        <v>0</v>
      </c>
      <c r="O27" s="23">
        <f>ROUND(N27*0.45,2)</f>
        <v>0</v>
      </c>
      <c r="P27" s="23">
        <f t="shared" si="2"/>
        <v>1502270.11</v>
      </c>
      <c r="Q27" s="23">
        <f t="shared" si="3"/>
        <v>2987.2143766156296</v>
      </c>
      <c r="R27" s="23">
        <v>16848.400000000001</v>
      </c>
      <c r="S27" s="29">
        <v>43100</v>
      </c>
    </row>
    <row r="28" spans="1:19" s="10" customFormat="1" ht="15" customHeight="1" x14ac:dyDescent="0.25">
      <c r="A28" s="22">
        <v>18</v>
      </c>
      <c r="B28" s="6" t="s">
        <v>46</v>
      </c>
      <c r="C28" s="25">
        <v>1996</v>
      </c>
      <c r="D28" s="22">
        <v>0</v>
      </c>
      <c r="E28" s="26" t="s">
        <v>30</v>
      </c>
      <c r="F28" s="22">
        <v>2</v>
      </c>
      <c r="G28" s="22">
        <v>2</v>
      </c>
      <c r="H28" s="27">
        <v>1163.9000000000001</v>
      </c>
      <c r="I28" s="27">
        <v>982.4</v>
      </c>
      <c r="J28" s="22">
        <v>484</v>
      </c>
      <c r="K28" s="28">
        <v>42</v>
      </c>
      <c r="L28" s="23">
        <v>360973.85</v>
      </c>
      <c r="M28" s="23">
        <v>0</v>
      </c>
      <c r="N28" s="23">
        <v>0</v>
      </c>
      <c r="O28" s="23">
        <v>0</v>
      </c>
      <c r="P28" s="23">
        <f t="shared" si="2"/>
        <v>360973.85</v>
      </c>
      <c r="Q28" s="23">
        <f t="shared" si="3"/>
        <v>367.4408082247557</v>
      </c>
      <c r="R28" s="23">
        <v>16848.400000000001</v>
      </c>
      <c r="S28" s="29">
        <v>43100</v>
      </c>
    </row>
    <row r="29" spans="1:19" s="10" customFormat="1" ht="15" customHeight="1" x14ac:dyDescent="0.25">
      <c r="A29" s="22">
        <v>19</v>
      </c>
      <c r="B29" s="6" t="s">
        <v>127</v>
      </c>
      <c r="C29" s="25">
        <v>1990</v>
      </c>
      <c r="D29" s="22">
        <v>0</v>
      </c>
      <c r="E29" s="9" t="s">
        <v>29</v>
      </c>
      <c r="F29" s="22">
        <v>2</v>
      </c>
      <c r="G29" s="22">
        <v>2</v>
      </c>
      <c r="H29" s="27">
        <v>954.2</v>
      </c>
      <c r="I29" s="27">
        <v>578.79999999999995</v>
      </c>
      <c r="J29" s="22">
        <v>222.9</v>
      </c>
      <c r="K29" s="28">
        <v>36</v>
      </c>
      <c r="L29" s="23">
        <v>64416.2</v>
      </c>
      <c r="M29" s="23">
        <v>0</v>
      </c>
      <c r="N29" s="23">
        <v>0</v>
      </c>
      <c r="O29" s="23">
        <v>0</v>
      </c>
      <c r="P29" s="23">
        <f t="shared" si="2"/>
        <v>64416.2</v>
      </c>
      <c r="Q29" s="23">
        <f t="shared" si="3"/>
        <v>111.29267449896338</v>
      </c>
      <c r="R29" s="23">
        <v>10225.51</v>
      </c>
      <c r="S29" s="29">
        <v>43100</v>
      </c>
    </row>
    <row r="30" spans="1:19" s="10" customFormat="1" ht="15" customHeight="1" x14ac:dyDescent="0.25">
      <c r="A30" s="22">
        <v>20</v>
      </c>
      <c r="B30" s="6" t="s">
        <v>128</v>
      </c>
      <c r="C30" s="25">
        <v>1982</v>
      </c>
      <c r="D30" s="22">
        <v>0</v>
      </c>
      <c r="E30" s="9" t="s">
        <v>29</v>
      </c>
      <c r="F30" s="22">
        <v>2</v>
      </c>
      <c r="G30" s="22">
        <v>3</v>
      </c>
      <c r="H30" s="38">
        <v>853.5</v>
      </c>
      <c r="I30" s="38">
        <v>743.6</v>
      </c>
      <c r="J30" s="37">
        <v>620.70000000000005</v>
      </c>
      <c r="K30" s="28">
        <v>31</v>
      </c>
      <c r="L30" s="23">
        <v>1906784.82</v>
      </c>
      <c r="M30" s="23">
        <v>0</v>
      </c>
      <c r="N30" s="23">
        <v>0</v>
      </c>
      <c r="O30" s="23">
        <v>0</v>
      </c>
      <c r="P30" s="23">
        <f t="shared" si="2"/>
        <v>1906784.82</v>
      </c>
      <c r="Q30" s="23">
        <f t="shared" si="3"/>
        <v>2564.2614577729964</v>
      </c>
      <c r="R30" s="23">
        <v>10225.51</v>
      </c>
      <c r="S30" s="29">
        <v>43100</v>
      </c>
    </row>
    <row r="31" spans="1:19" s="10" customFormat="1" ht="15" customHeight="1" x14ac:dyDescent="0.25">
      <c r="A31" s="22">
        <v>21</v>
      </c>
      <c r="B31" s="6" t="s">
        <v>147</v>
      </c>
      <c r="C31" s="25">
        <v>1981</v>
      </c>
      <c r="D31" s="22">
        <v>0</v>
      </c>
      <c r="E31" s="26" t="s">
        <v>30</v>
      </c>
      <c r="F31" s="22">
        <v>2</v>
      </c>
      <c r="G31" s="22">
        <v>2</v>
      </c>
      <c r="H31" s="45">
        <v>1078.0999999999999</v>
      </c>
      <c r="I31" s="45">
        <v>760</v>
      </c>
      <c r="J31" s="45">
        <v>760</v>
      </c>
      <c r="K31" s="28">
        <v>93</v>
      </c>
      <c r="L31" s="23">
        <v>3111180.52</v>
      </c>
      <c r="M31" s="23">
        <v>0</v>
      </c>
      <c r="N31" s="23">
        <v>0</v>
      </c>
      <c r="O31" s="23">
        <v>0</v>
      </c>
      <c r="P31" s="23">
        <f t="shared" si="2"/>
        <v>3111180.52</v>
      </c>
      <c r="Q31" s="23">
        <f t="shared" si="3"/>
        <v>4093.6585789473684</v>
      </c>
      <c r="R31" s="23">
        <v>16848.400000000001</v>
      </c>
      <c r="S31" s="29">
        <v>43100</v>
      </c>
    </row>
    <row r="32" spans="1:19" s="10" customFormat="1" ht="15" customHeight="1" x14ac:dyDescent="0.25">
      <c r="A32" s="22">
        <v>22</v>
      </c>
      <c r="B32" s="6" t="s">
        <v>131</v>
      </c>
      <c r="C32" s="25">
        <v>1986</v>
      </c>
      <c r="D32" s="22">
        <v>0</v>
      </c>
      <c r="E32" s="9" t="s">
        <v>29</v>
      </c>
      <c r="F32" s="22">
        <v>2</v>
      </c>
      <c r="G32" s="22">
        <v>2</v>
      </c>
      <c r="H32" s="27">
        <v>841.5</v>
      </c>
      <c r="I32" s="27">
        <v>736.5</v>
      </c>
      <c r="J32" s="22">
        <v>681.2</v>
      </c>
      <c r="K32" s="28">
        <v>44</v>
      </c>
      <c r="L32" s="23">
        <v>1366266.14</v>
      </c>
      <c r="M32" s="23">
        <v>0</v>
      </c>
      <c r="N32" s="23">
        <v>0</v>
      </c>
      <c r="O32" s="23">
        <v>0</v>
      </c>
      <c r="P32" s="23">
        <f t="shared" si="2"/>
        <v>1366266.14</v>
      </c>
      <c r="Q32" s="23">
        <f t="shared" si="3"/>
        <v>1855.0796198234893</v>
      </c>
      <c r="R32" s="23">
        <v>10225.51</v>
      </c>
      <c r="S32" s="29">
        <v>43100</v>
      </c>
    </row>
    <row r="33" spans="1:19" s="10" customFormat="1" ht="15" customHeight="1" x14ac:dyDescent="0.25">
      <c r="A33" s="22">
        <v>23</v>
      </c>
      <c r="B33" s="6" t="s">
        <v>135</v>
      </c>
      <c r="C33" s="25">
        <v>1985</v>
      </c>
      <c r="D33" s="22">
        <v>0</v>
      </c>
      <c r="E33" s="26" t="s">
        <v>27</v>
      </c>
      <c r="F33" s="22">
        <v>2</v>
      </c>
      <c r="G33" s="22">
        <v>2</v>
      </c>
      <c r="H33" s="27">
        <v>806</v>
      </c>
      <c r="I33" s="27">
        <v>739.3</v>
      </c>
      <c r="J33" s="22">
        <v>637.1</v>
      </c>
      <c r="K33" s="28">
        <v>55</v>
      </c>
      <c r="L33" s="23">
        <v>2742947.76</v>
      </c>
      <c r="M33" s="23">
        <v>0</v>
      </c>
      <c r="N33" s="23">
        <v>0</v>
      </c>
      <c r="O33" s="23">
        <v>0</v>
      </c>
      <c r="P33" s="23">
        <f t="shared" si="2"/>
        <v>2742947.76</v>
      </c>
      <c r="Q33" s="23">
        <f t="shared" si="3"/>
        <v>3710.1958068443123</v>
      </c>
      <c r="R33" s="23">
        <v>26754.720000000001</v>
      </c>
      <c r="S33" s="29">
        <v>43100</v>
      </c>
    </row>
    <row r="34" spans="1:19" s="10" customFormat="1" ht="15" customHeight="1" x14ac:dyDescent="0.25">
      <c r="A34" s="22">
        <v>24</v>
      </c>
      <c r="B34" s="6" t="s">
        <v>136</v>
      </c>
      <c r="C34" s="25">
        <v>1986</v>
      </c>
      <c r="D34" s="22">
        <v>0</v>
      </c>
      <c r="E34" s="26" t="s">
        <v>27</v>
      </c>
      <c r="F34" s="22">
        <v>2</v>
      </c>
      <c r="G34" s="22">
        <v>2</v>
      </c>
      <c r="H34" s="27">
        <v>793.8</v>
      </c>
      <c r="I34" s="27">
        <v>724.9</v>
      </c>
      <c r="J34" s="22">
        <v>600.79999999999995</v>
      </c>
      <c r="K34" s="28">
        <v>40</v>
      </c>
      <c r="L34" s="23">
        <v>1745027.91</v>
      </c>
      <c r="M34" s="23">
        <v>0</v>
      </c>
      <c r="N34" s="23">
        <v>0</v>
      </c>
      <c r="O34" s="23">
        <v>0</v>
      </c>
      <c r="P34" s="23">
        <f t="shared" si="2"/>
        <v>1745027.91</v>
      </c>
      <c r="Q34" s="23">
        <f t="shared" si="3"/>
        <v>2407.2670851151884</v>
      </c>
      <c r="R34" s="23">
        <v>26754.720000000001</v>
      </c>
      <c r="S34" s="29">
        <v>43100</v>
      </c>
    </row>
    <row r="35" spans="1:19" s="10" customFormat="1" ht="15" customHeight="1" x14ac:dyDescent="0.25">
      <c r="A35" s="22">
        <v>25</v>
      </c>
      <c r="B35" s="6" t="s">
        <v>137</v>
      </c>
      <c r="C35" s="25">
        <v>1986</v>
      </c>
      <c r="D35" s="22">
        <v>0</v>
      </c>
      <c r="E35" s="26" t="s">
        <v>27</v>
      </c>
      <c r="F35" s="22">
        <v>2</v>
      </c>
      <c r="G35" s="22">
        <v>2</v>
      </c>
      <c r="H35" s="27">
        <v>789</v>
      </c>
      <c r="I35" s="27">
        <v>725.2</v>
      </c>
      <c r="J35" s="22">
        <v>684.6</v>
      </c>
      <c r="K35" s="28">
        <v>62</v>
      </c>
      <c r="L35" s="23">
        <v>1766557.89</v>
      </c>
      <c r="M35" s="23">
        <v>0</v>
      </c>
      <c r="N35" s="23">
        <v>0</v>
      </c>
      <c r="O35" s="23">
        <v>0</v>
      </c>
      <c r="P35" s="23">
        <f t="shared" si="2"/>
        <v>1766557.89</v>
      </c>
      <c r="Q35" s="23">
        <f t="shared" si="3"/>
        <v>2435.9595835631549</v>
      </c>
      <c r="R35" s="23">
        <v>26754.720000000001</v>
      </c>
      <c r="S35" s="29">
        <v>43100</v>
      </c>
    </row>
    <row r="36" spans="1:19" s="10" customFormat="1" ht="15" customHeight="1" x14ac:dyDescent="0.25">
      <c r="A36" s="22">
        <v>26</v>
      </c>
      <c r="B36" s="6" t="s">
        <v>139</v>
      </c>
      <c r="C36" s="25">
        <v>1984</v>
      </c>
      <c r="D36" s="22">
        <v>0</v>
      </c>
      <c r="E36" s="9" t="s">
        <v>29</v>
      </c>
      <c r="F36" s="22">
        <v>2</v>
      </c>
      <c r="G36" s="22">
        <v>3</v>
      </c>
      <c r="H36" s="27">
        <v>857.9</v>
      </c>
      <c r="I36" s="27">
        <v>750.7</v>
      </c>
      <c r="J36" s="22">
        <v>446.4</v>
      </c>
      <c r="K36" s="28">
        <v>51</v>
      </c>
      <c r="L36" s="23">
        <v>297447.74</v>
      </c>
      <c r="M36" s="23">
        <v>0</v>
      </c>
      <c r="N36" s="23">
        <v>0</v>
      </c>
      <c r="O36" s="23">
        <v>0</v>
      </c>
      <c r="P36" s="23">
        <f t="shared" si="2"/>
        <v>297447.74</v>
      </c>
      <c r="Q36" s="23">
        <f t="shared" si="3"/>
        <v>396.22717463700542</v>
      </c>
      <c r="R36" s="23">
        <v>10225.51</v>
      </c>
      <c r="S36" s="29">
        <v>43100</v>
      </c>
    </row>
    <row r="37" spans="1:19" s="10" customFormat="1" ht="15" customHeight="1" x14ac:dyDescent="0.25">
      <c r="A37" s="22">
        <v>27</v>
      </c>
      <c r="B37" s="6" t="s">
        <v>140</v>
      </c>
      <c r="C37" s="25">
        <v>1984</v>
      </c>
      <c r="D37" s="22">
        <v>0</v>
      </c>
      <c r="E37" s="9" t="s">
        <v>29</v>
      </c>
      <c r="F37" s="22">
        <v>2</v>
      </c>
      <c r="G37" s="22">
        <v>2</v>
      </c>
      <c r="H37" s="27">
        <v>916.8</v>
      </c>
      <c r="I37" s="27">
        <v>788.9</v>
      </c>
      <c r="J37" s="22">
        <v>592.20000000000005</v>
      </c>
      <c r="K37" s="28">
        <v>55</v>
      </c>
      <c r="L37" s="23">
        <v>297822.40000000002</v>
      </c>
      <c r="M37" s="23">
        <v>0</v>
      </c>
      <c r="N37" s="23">
        <v>0</v>
      </c>
      <c r="O37" s="23">
        <v>0</v>
      </c>
      <c r="P37" s="23">
        <f t="shared" si="2"/>
        <v>297822.40000000002</v>
      </c>
      <c r="Q37" s="23">
        <f t="shared" si="3"/>
        <v>377.51603498542278</v>
      </c>
      <c r="R37" s="23">
        <v>10225.51</v>
      </c>
      <c r="S37" s="29">
        <v>43100</v>
      </c>
    </row>
    <row r="38" spans="1:19" s="10" customFormat="1" ht="15" customHeight="1" x14ac:dyDescent="0.25">
      <c r="A38" s="22">
        <v>28</v>
      </c>
      <c r="B38" s="6" t="s">
        <v>47</v>
      </c>
      <c r="C38" s="25">
        <v>1996</v>
      </c>
      <c r="D38" s="22">
        <v>0</v>
      </c>
      <c r="E38" s="26" t="s">
        <v>30</v>
      </c>
      <c r="F38" s="22">
        <v>5</v>
      </c>
      <c r="G38" s="22">
        <v>1</v>
      </c>
      <c r="H38" s="27">
        <v>3540.3</v>
      </c>
      <c r="I38" s="27">
        <v>2622.5</v>
      </c>
      <c r="J38" s="22">
        <v>1331.8</v>
      </c>
      <c r="K38" s="28">
        <v>229</v>
      </c>
      <c r="L38" s="23">
        <v>2354452.6800000002</v>
      </c>
      <c r="M38" s="23">
        <v>0</v>
      </c>
      <c r="N38" s="23">
        <v>0</v>
      </c>
      <c r="O38" s="23">
        <v>0</v>
      </c>
      <c r="P38" s="23">
        <f t="shared" si="2"/>
        <v>2354452.6800000002</v>
      </c>
      <c r="Q38" s="23">
        <f t="shared" si="3"/>
        <v>897.78939180171596</v>
      </c>
      <c r="R38" s="23">
        <v>16848.400000000001</v>
      </c>
      <c r="S38" s="29">
        <v>43100</v>
      </c>
    </row>
    <row r="39" spans="1:19" s="10" customFormat="1" ht="25.5" customHeight="1" x14ac:dyDescent="0.25">
      <c r="A39" s="22">
        <v>29</v>
      </c>
      <c r="B39" s="6" t="s">
        <v>48</v>
      </c>
      <c r="C39" s="25">
        <v>1986</v>
      </c>
      <c r="D39" s="22">
        <v>0</v>
      </c>
      <c r="E39" s="26" t="s">
        <v>30</v>
      </c>
      <c r="F39" s="22">
        <v>5</v>
      </c>
      <c r="G39" s="22">
        <v>2</v>
      </c>
      <c r="H39" s="27">
        <v>3009.9</v>
      </c>
      <c r="I39" s="27">
        <v>2443.4</v>
      </c>
      <c r="J39" s="22">
        <v>2314.5</v>
      </c>
      <c r="K39" s="28">
        <v>219</v>
      </c>
      <c r="L39" s="23">
        <v>8069199.8399999999</v>
      </c>
      <c r="M39" s="23">
        <v>0</v>
      </c>
      <c r="N39" s="23">
        <v>0</v>
      </c>
      <c r="O39" s="23">
        <v>0</v>
      </c>
      <c r="P39" s="23">
        <f t="shared" si="2"/>
        <v>8069199.8399999999</v>
      </c>
      <c r="Q39" s="23">
        <f t="shared" si="3"/>
        <v>3302.4473438651057</v>
      </c>
      <c r="R39" s="23">
        <v>16848.400000000001</v>
      </c>
      <c r="S39" s="29">
        <v>43100</v>
      </c>
    </row>
    <row r="40" spans="1:19" s="10" customFormat="1" ht="15" customHeight="1" x14ac:dyDescent="0.25">
      <c r="A40" s="22">
        <v>30</v>
      </c>
      <c r="B40" s="6" t="s">
        <v>141</v>
      </c>
      <c r="C40" s="25">
        <v>1986</v>
      </c>
      <c r="D40" s="22">
        <v>0</v>
      </c>
      <c r="E40" s="26" t="s">
        <v>30</v>
      </c>
      <c r="F40" s="22">
        <v>5</v>
      </c>
      <c r="G40" s="22">
        <v>2</v>
      </c>
      <c r="H40" s="27">
        <v>9030</v>
      </c>
      <c r="I40" s="27">
        <v>8039.4</v>
      </c>
      <c r="J40" s="22">
        <v>7666.3</v>
      </c>
      <c r="K40" s="28">
        <v>527</v>
      </c>
      <c r="L40" s="23">
        <v>26285287.57</v>
      </c>
      <c r="M40" s="23">
        <v>0</v>
      </c>
      <c r="N40" s="23">
        <v>0</v>
      </c>
      <c r="O40" s="23">
        <v>0</v>
      </c>
      <c r="P40" s="23">
        <f t="shared" si="2"/>
        <v>26285287.57</v>
      </c>
      <c r="Q40" s="23">
        <f t="shared" si="3"/>
        <v>3269.5583712714879</v>
      </c>
      <c r="R40" s="23">
        <v>16848.400000000001</v>
      </c>
      <c r="S40" s="29">
        <v>43100</v>
      </c>
    </row>
    <row r="41" spans="1:19" s="10" customFormat="1" ht="15" customHeight="1" x14ac:dyDescent="0.25">
      <c r="A41" s="22">
        <v>31</v>
      </c>
      <c r="B41" s="6" t="s">
        <v>49</v>
      </c>
      <c r="C41" s="25">
        <v>1991</v>
      </c>
      <c r="D41" s="22">
        <v>0</v>
      </c>
      <c r="E41" s="26" t="s">
        <v>30</v>
      </c>
      <c r="F41" s="22">
        <v>5</v>
      </c>
      <c r="G41" s="22">
        <v>6</v>
      </c>
      <c r="H41" s="27">
        <v>5823.5</v>
      </c>
      <c r="I41" s="27">
        <v>5084.1000000000004</v>
      </c>
      <c r="J41" s="22">
        <v>4899</v>
      </c>
      <c r="K41" s="28">
        <v>291</v>
      </c>
      <c r="L41" s="23">
        <v>4209468.08</v>
      </c>
      <c r="M41" s="23">
        <v>0</v>
      </c>
      <c r="N41" s="23">
        <v>0</v>
      </c>
      <c r="O41" s="23">
        <v>0</v>
      </c>
      <c r="P41" s="23">
        <f t="shared" si="2"/>
        <v>4209468.08</v>
      </c>
      <c r="Q41" s="23">
        <f t="shared" si="3"/>
        <v>827.96720756869456</v>
      </c>
      <c r="R41" s="23">
        <v>16848.400000000001</v>
      </c>
      <c r="S41" s="29">
        <v>43100</v>
      </c>
    </row>
    <row r="42" spans="1:19" s="10" customFormat="1" ht="15" customHeight="1" x14ac:dyDescent="0.25">
      <c r="A42" s="22">
        <v>32</v>
      </c>
      <c r="B42" s="6" t="s">
        <v>50</v>
      </c>
      <c r="C42" s="25">
        <v>1996</v>
      </c>
      <c r="D42" s="22">
        <v>0</v>
      </c>
      <c r="E42" s="23" t="s">
        <v>27</v>
      </c>
      <c r="F42" s="22">
        <v>2</v>
      </c>
      <c r="G42" s="22">
        <v>1</v>
      </c>
      <c r="H42" s="27">
        <v>395.2</v>
      </c>
      <c r="I42" s="27">
        <v>334.1</v>
      </c>
      <c r="J42" s="22">
        <v>221.9</v>
      </c>
      <c r="K42" s="28">
        <v>16</v>
      </c>
      <c r="L42" s="23">
        <v>693850.06</v>
      </c>
      <c r="M42" s="23">
        <v>0</v>
      </c>
      <c r="N42" s="23">
        <v>0</v>
      </c>
      <c r="O42" s="23">
        <v>0</v>
      </c>
      <c r="P42" s="23">
        <f t="shared" si="2"/>
        <v>693850.06</v>
      </c>
      <c r="Q42" s="23">
        <f t="shared" si="3"/>
        <v>2076.773600718348</v>
      </c>
      <c r="R42" s="23">
        <v>26754.720000000001</v>
      </c>
      <c r="S42" s="29">
        <v>43100</v>
      </c>
    </row>
    <row r="43" spans="1:19" s="10" customFormat="1" ht="15" customHeight="1" x14ac:dyDescent="0.25">
      <c r="A43" s="22">
        <v>33</v>
      </c>
      <c r="B43" s="6" t="s">
        <v>51</v>
      </c>
      <c r="C43" s="25">
        <v>1991</v>
      </c>
      <c r="D43" s="22">
        <v>0</v>
      </c>
      <c r="E43" s="9" t="s">
        <v>29</v>
      </c>
      <c r="F43" s="22">
        <v>2</v>
      </c>
      <c r="G43" s="22">
        <v>3</v>
      </c>
      <c r="H43" s="27">
        <v>1164.0999999999999</v>
      </c>
      <c r="I43" s="27">
        <v>883.2</v>
      </c>
      <c r="J43" s="22">
        <v>883.2</v>
      </c>
      <c r="K43" s="28">
        <v>58</v>
      </c>
      <c r="L43" s="23">
        <v>2182354.23</v>
      </c>
      <c r="M43" s="23">
        <v>0</v>
      </c>
      <c r="N43" s="23">
        <v>0</v>
      </c>
      <c r="O43" s="23">
        <v>0</v>
      </c>
      <c r="P43" s="23">
        <f t="shared" si="2"/>
        <v>2182354.23</v>
      </c>
      <c r="Q43" s="23">
        <f t="shared" si="3"/>
        <v>2470.9626698369566</v>
      </c>
      <c r="R43" s="23">
        <v>10225.51</v>
      </c>
      <c r="S43" s="29">
        <v>43100</v>
      </c>
    </row>
    <row r="44" spans="1:19" s="10" customFormat="1" ht="15" customHeight="1" x14ac:dyDescent="0.25">
      <c r="A44" s="22">
        <v>34</v>
      </c>
      <c r="B44" s="6" t="s">
        <v>145</v>
      </c>
      <c r="C44" s="25">
        <v>1985</v>
      </c>
      <c r="D44" s="22">
        <v>0</v>
      </c>
      <c r="E44" s="26" t="s">
        <v>30</v>
      </c>
      <c r="F44" s="22">
        <v>5</v>
      </c>
      <c r="G44" s="22">
        <v>6</v>
      </c>
      <c r="H44" s="27">
        <v>5829.4</v>
      </c>
      <c r="I44" s="27">
        <v>5109.3</v>
      </c>
      <c r="J44" s="27">
        <v>5109.3</v>
      </c>
      <c r="K44" s="28">
        <v>282</v>
      </c>
      <c r="L44" s="23">
        <v>1485161.65</v>
      </c>
      <c r="M44" s="23">
        <v>0</v>
      </c>
      <c r="N44" s="23">
        <v>0</v>
      </c>
      <c r="O44" s="23">
        <v>0</v>
      </c>
      <c r="P44" s="23">
        <f t="shared" si="2"/>
        <v>1485161.65</v>
      </c>
      <c r="Q44" s="23">
        <f t="shared" si="3"/>
        <v>290.67810658994381</v>
      </c>
      <c r="R44" s="23">
        <v>16848.400000000001</v>
      </c>
      <c r="S44" s="29">
        <v>43100</v>
      </c>
    </row>
    <row r="45" spans="1:19" s="10" customFormat="1" ht="15" customHeight="1" x14ac:dyDescent="0.25">
      <c r="A45" s="22">
        <v>35</v>
      </c>
      <c r="B45" s="6" t="s">
        <v>52</v>
      </c>
      <c r="C45" s="25">
        <v>1989</v>
      </c>
      <c r="D45" s="22">
        <v>0</v>
      </c>
      <c r="E45" s="26" t="s">
        <v>30</v>
      </c>
      <c r="F45" s="22">
        <v>5</v>
      </c>
      <c r="G45" s="22">
        <v>4</v>
      </c>
      <c r="H45" s="27">
        <v>4071</v>
      </c>
      <c r="I45" s="27">
        <v>3533.2</v>
      </c>
      <c r="J45" s="22">
        <v>3111.3</v>
      </c>
      <c r="K45" s="28">
        <v>198</v>
      </c>
      <c r="L45" s="23">
        <v>9261631.4000000004</v>
      </c>
      <c r="M45" s="23">
        <v>0</v>
      </c>
      <c r="N45" s="23">
        <v>0</v>
      </c>
      <c r="O45" s="23">
        <v>0</v>
      </c>
      <c r="P45" s="23">
        <f t="shared" si="2"/>
        <v>9261631.4000000004</v>
      </c>
      <c r="Q45" s="23">
        <f t="shared" si="3"/>
        <v>2621.3153515226991</v>
      </c>
      <c r="R45" s="23">
        <v>16848.400000000001</v>
      </c>
      <c r="S45" s="29">
        <v>43100</v>
      </c>
    </row>
    <row r="46" spans="1:19" s="10" customFormat="1" ht="15" customHeight="1" x14ac:dyDescent="0.25">
      <c r="A46" s="22">
        <v>36</v>
      </c>
      <c r="B46" s="6" t="s">
        <v>53</v>
      </c>
      <c r="C46" s="25">
        <v>1988</v>
      </c>
      <c r="D46" s="22">
        <v>0</v>
      </c>
      <c r="E46" s="26" t="s">
        <v>30</v>
      </c>
      <c r="F46" s="22">
        <v>5</v>
      </c>
      <c r="G46" s="22">
        <v>4</v>
      </c>
      <c r="H46" s="27">
        <v>4050.6</v>
      </c>
      <c r="I46" s="27">
        <v>3539.9</v>
      </c>
      <c r="J46" s="22">
        <v>3330.4</v>
      </c>
      <c r="K46" s="28">
        <v>186</v>
      </c>
      <c r="L46" s="23">
        <v>9229983.7599999998</v>
      </c>
      <c r="M46" s="23">
        <v>0</v>
      </c>
      <c r="N46" s="23">
        <v>0</v>
      </c>
      <c r="O46" s="23">
        <v>0</v>
      </c>
      <c r="P46" s="23">
        <f t="shared" si="2"/>
        <v>9229983.7599999998</v>
      </c>
      <c r="Q46" s="23">
        <f t="shared" si="3"/>
        <v>2607.4137009520041</v>
      </c>
      <c r="R46" s="23">
        <v>16848.400000000001</v>
      </c>
      <c r="S46" s="29">
        <v>43100</v>
      </c>
    </row>
    <row r="47" spans="1:19" s="49" customFormat="1" ht="12.75" customHeight="1" x14ac:dyDescent="0.25">
      <c r="A47" s="22"/>
      <c r="B47" s="107" t="s">
        <v>54</v>
      </c>
      <c r="C47" s="108"/>
      <c r="D47" s="46"/>
      <c r="E47" s="46"/>
      <c r="F47" s="46"/>
      <c r="G47" s="46"/>
      <c r="H47" s="48">
        <f>ROUND(SUM(H11:H46),2)</f>
        <v>80511.14</v>
      </c>
      <c r="I47" s="48">
        <f t="shared" ref="I47:P47" si="4">ROUND(SUM(I11:I46),2)</f>
        <v>69492.399999999994</v>
      </c>
      <c r="J47" s="48">
        <f t="shared" si="4"/>
        <v>59539.6</v>
      </c>
      <c r="K47" s="42">
        <f t="shared" si="4"/>
        <v>4334</v>
      </c>
      <c r="L47" s="48">
        <f t="shared" si="4"/>
        <v>127454877.45</v>
      </c>
      <c r="M47" s="48">
        <f t="shared" si="4"/>
        <v>0</v>
      </c>
      <c r="N47" s="48">
        <f t="shared" si="4"/>
        <v>0</v>
      </c>
      <c r="O47" s="48">
        <f t="shared" si="4"/>
        <v>347770.03</v>
      </c>
      <c r="P47" s="48">
        <f t="shared" si="4"/>
        <v>127107107.42</v>
      </c>
      <c r="Q47" s="48">
        <f t="shared" si="3"/>
        <v>1834.0836904467253</v>
      </c>
      <c r="R47" s="48"/>
      <c r="S47" s="22"/>
    </row>
    <row r="48" spans="1:19" s="21" customFormat="1" x14ac:dyDescent="0.25">
      <c r="A48" s="111" t="s">
        <v>55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</row>
    <row r="49" spans="1:19" s="10" customFormat="1" x14ac:dyDescent="0.25">
      <c r="A49" s="28">
        <v>1</v>
      </c>
      <c r="B49" s="6" t="s">
        <v>142</v>
      </c>
      <c r="C49" s="25">
        <v>1986</v>
      </c>
      <c r="D49" s="22">
        <v>0</v>
      </c>
      <c r="E49" s="9" t="s">
        <v>29</v>
      </c>
      <c r="F49" s="22">
        <v>2</v>
      </c>
      <c r="G49" s="22">
        <v>2</v>
      </c>
      <c r="H49" s="27">
        <v>298</v>
      </c>
      <c r="I49" s="27">
        <v>269.89999999999998</v>
      </c>
      <c r="J49" s="22">
        <v>204.3</v>
      </c>
      <c r="K49" s="28">
        <v>11</v>
      </c>
      <c r="L49" s="23">
        <v>1274836.98</v>
      </c>
      <c r="M49" s="23">
        <v>0</v>
      </c>
      <c r="N49" s="23">
        <v>0</v>
      </c>
      <c r="O49" s="23">
        <v>0</v>
      </c>
      <c r="P49" s="23">
        <f t="shared" ref="P49:P74" si="5">L49-(M49+N49+O49)</f>
        <v>1274836.98</v>
      </c>
      <c r="Q49" s="23">
        <f t="shared" ref="Q49:Q74" si="6">L49/I49</f>
        <v>4723.367839940719</v>
      </c>
      <c r="R49" s="40">
        <v>11802.64</v>
      </c>
      <c r="S49" s="29">
        <v>43465</v>
      </c>
    </row>
    <row r="50" spans="1:19" s="10" customFormat="1" x14ac:dyDescent="0.25">
      <c r="A50" s="28">
        <v>2</v>
      </c>
      <c r="B50" s="30" t="s">
        <v>144</v>
      </c>
      <c r="C50" s="41">
        <v>1991</v>
      </c>
      <c r="D50" s="37">
        <v>0</v>
      </c>
      <c r="E50" s="40" t="s">
        <v>30</v>
      </c>
      <c r="F50" s="37">
        <v>5</v>
      </c>
      <c r="G50" s="37">
        <v>6</v>
      </c>
      <c r="H50" s="38">
        <v>5842.34</v>
      </c>
      <c r="I50" s="38">
        <v>5089.6000000000004</v>
      </c>
      <c r="J50" s="38">
        <v>5089.6000000000004</v>
      </c>
      <c r="K50" s="39">
        <v>250</v>
      </c>
      <c r="L50" s="40">
        <v>10133541.289999999</v>
      </c>
      <c r="M50" s="23">
        <v>0</v>
      </c>
      <c r="N50" s="23">
        <v>0</v>
      </c>
      <c r="O50" s="23">
        <v>0</v>
      </c>
      <c r="P50" s="23">
        <f t="shared" si="5"/>
        <v>10133541.289999999</v>
      </c>
      <c r="Q50" s="23">
        <f t="shared" si="6"/>
        <v>1991.0290179974847</v>
      </c>
      <c r="R50" s="23">
        <v>17870.05</v>
      </c>
      <c r="S50" s="29">
        <v>43465</v>
      </c>
    </row>
    <row r="51" spans="1:19" s="10" customFormat="1" x14ac:dyDescent="0.25">
      <c r="A51" s="28">
        <v>3</v>
      </c>
      <c r="B51" s="30" t="s">
        <v>74</v>
      </c>
      <c r="C51" s="41">
        <v>1987</v>
      </c>
      <c r="D51" s="37">
        <v>0</v>
      </c>
      <c r="E51" s="40" t="s">
        <v>30</v>
      </c>
      <c r="F51" s="37">
        <v>5</v>
      </c>
      <c r="G51" s="37">
        <v>4</v>
      </c>
      <c r="H51" s="38">
        <v>3933.3</v>
      </c>
      <c r="I51" s="38">
        <v>3520.5</v>
      </c>
      <c r="J51" s="38">
        <v>3520.5</v>
      </c>
      <c r="K51" s="39">
        <v>190</v>
      </c>
      <c r="L51" s="40">
        <v>15198611.76</v>
      </c>
      <c r="M51" s="23">
        <v>0</v>
      </c>
      <c r="N51" s="23">
        <v>0</v>
      </c>
      <c r="O51" s="23">
        <v>0</v>
      </c>
      <c r="P51" s="23">
        <f t="shared" si="5"/>
        <v>15198611.76</v>
      </c>
      <c r="Q51" s="23">
        <f t="shared" si="6"/>
        <v>4317.1741968470387</v>
      </c>
      <c r="R51" s="23">
        <v>17870.05</v>
      </c>
      <c r="S51" s="29">
        <v>43465</v>
      </c>
    </row>
    <row r="52" spans="1:19" s="10" customFormat="1" x14ac:dyDescent="0.25">
      <c r="A52" s="28">
        <v>4</v>
      </c>
      <c r="B52" s="6" t="s">
        <v>56</v>
      </c>
      <c r="C52" s="25">
        <v>1987</v>
      </c>
      <c r="D52" s="22">
        <v>0</v>
      </c>
      <c r="E52" s="9" t="s">
        <v>29</v>
      </c>
      <c r="F52" s="22">
        <v>2</v>
      </c>
      <c r="G52" s="22">
        <v>2</v>
      </c>
      <c r="H52" s="27">
        <v>1044.5</v>
      </c>
      <c r="I52" s="27">
        <v>917</v>
      </c>
      <c r="J52" s="22">
        <v>766.4</v>
      </c>
      <c r="K52" s="28">
        <v>68</v>
      </c>
      <c r="L52" s="23">
        <v>4411417.03</v>
      </c>
      <c r="M52" s="23">
        <v>0</v>
      </c>
      <c r="N52" s="23">
        <v>0</v>
      </c>
      <c r="O52" s="23">
        <v>0</v>
      </c>
      <c r="P52" s="23">
        <f t="shared" si="5"/>
        <v>4411417.03</v>
      </c>
      <c r="Q52" s="23">
        <f t="shared" si="6"/>
        <v>4810.7055943293353</v>
      </c>
      <c r="R52" s="40">
        <v>11802.64</v>
      </c>
      <c r="S52" s="29">
        <v>43465</v>
      </c>
    </row>
    <row r="53" spans="1:19" s="10" customFormat="1" x14ac:dyDescent="0.25">
      <c r="A53" s="28">
        <v>5</v>
      </c>
      <c r="B53" s="6" t="s">
        <v>57</v>
      </c>
      <c r="C53" s="25">
        <v>1987</v>
      </c>
      <c r="D53" s="22">
        <v>0</v>
      </c>
      <c r="E53" s="9" t="s">
        <v>29</v>
      </c>
      <c r="F53" s="22">
        <v>2</v>
      </c>
      <c r="G53" s="22">
        <v>2</v>
      </c>
      <c r="H53" s="27">
        <v>1053.7</v>
      </c>
      <c r="I53" s="27">
        <v>921.5</v>
      </c>
      <c r="J53" s="22">
        <v>882.1</v>
      </c>
      <c r="K53" s="28">
        <v>68</v>
      </c>
      <c r="L53" s="23">
        <v>4433065.18</v>
      </c>
      <c r="M53" s="23">
        <v>0</v>
      </c>
      <c r="N53" s="23">
        <v>0</v>
      </c>
      <c r="O53" s="23">
        <v>0</v>
      </c>
      <c r="P53" s="23">
        <f t="shared" si="5"/>
        <v>4433065.18</v>
      </c>
      <c r="Q53" s="23">
        <f t="shared" si="6"/>
        <v>4810.7055670103091</v>
      </c>
      <c r="R53" s="40">
        <v>11802.64</v>
      </c>
      <c r="S53" s="29">
        <v>43465</v>
      </c>
    </row>
    <row r="54" spans="1:19" s="10" customFormat="1" x14ac:dyDescent="0.25">
      <c r="A54" s="28">
        <v>6</v>
      </c>
      <c r="B54" s="6" t="s">
        <v>58</v>
      </c>
      <c r="C54" s="25">
        <v>1987</v>
      </c>
      <c r="D54" s="22">
        <v>0</v>
      </c>
      <c r="E54" s="9" t="s">
        <v>29</v>
      </c>
      <c r="F54" s="22">
        <v>2</v>
      </c>
      <c r="G54" s="22">
        <v>2</v>
      </c>
      <c r="H54" s="27">
        <v>1048.0999999999999</v>
      </c>
      <c r="I54" s="27">
        <v>921.3</v>
      </c>
      <c r="J54" s="22">
        <v>828</v>
      </c>
      <c r="K54" s="28">
        <v>68</v>
      </c>
      <c r="L54" s="23">
        <v>4432103.05</v>
      </c>
      <c r="M54" s="23">
        <v>0</v>
      </c>
      <c r="N54" s="23">
        <v>0</v>
      </c>
      <c r="O54" s="23">
        <v>0</v>
      </c>
      <c r="P54" s="23">
        <f t="shared" si="5"/>
        <v>4432103.05</v>
      </c>
      <c r="Q54" s="23">
        <f t="shared" si="6"/>
        <v>4810.7055790730492</v>
      </c>
      <c r="R54" s="40">
        <v>11802.64</v>
      </c>
      <c r="S54" s="29">
        <v>43465</v>
      </c>
    </row>
    <row r="55" spans="1:19" s="10" customFormat="1" ht="32.25" customHeight="1" x14ac:dyDescent="0.25">
      <c r="A55" s="28">
        <v>7</v>
      </c>
      <c r="B55" s="6" t="s">
        <v>59</v>
      </c>
      <c r="C55" s="25">
        <v>1987</v>
      </c>
      <c r="D55" s="22">
        <v>0</v>
      </c>
      <c r="E55" s="9" t="s">
        <v>29</v>
      </c>
      <c r="F55" s="22">
        <v>2</v>
      </c>
      <c r="G55" s="22">
        <v>2</v>
      </c>
      <c r="H55" s="27">
        <v>1051.2</v>
      </c>
      <c r="I55" s="27">
        <v>923.7</v>
      </c>
      <c r="J55" s="22">
        <v>923.7</v>
      </c>
      <c r="K55" s="28">
        <v>68</v>
      </c>
      <c r="L55" s="23">
        <v>4443648.7300000004</v>
      </c>
      <c r="M55" s="23">
        <v>0</v>
      </c>
      <c r="N55" s="23">
        <v>0</v>
      </c>
      <c r="O55" s="23">
        <v>0</v>
      </c>
      <c r="P55" s="23">
        <f t="shared" si="5"/>
        <v>4443648.7300000004</v>
      </c>
      <c r="Q55" s="23">
        <f t="shared" si="6"/>
        <v>4810.7055645772443</v>
      </c>
      <c r="R55" s="40">
        <v>11802.64</v>
      </c>
      <c r="S55" s="29">
        <v>43465</v>
      </c>
    </row>
    <row r="56" spans="1:19" s="10" customFormat="1" x14ac:dyDescent="0.25">
      <c r="A56" s="28">
        <v>8</v>
      </c>
      <c r="B56" s="6" t="s">
        <v>60</v>
      </c>
      <c r="C56" s="25">
        <v>1987</v>
      </c>
      <c r="D56" s="22">
        <v>0</v>
      </c>
      <c r="E56" s="9" t="s">
        <v>29</v>
      </c>
      <c r="F56" s="22">
        <v>2</v>
      </c>
      <c r="G56" s="22">
        <v>2</v>
      </c>
      <c r="H56" s="27">
        <v>1054</v>
      </c>
      <c r="I56" s="27">
        <v>924.8</v>
      </c>
      <c r="J56" s="22">
        <v>832.6</v>
      </c>
      <c r="K56" s="28">
        <v>68</v>
      </c>
      <c r="L56" s="23">
        <v>4448940.5199999996</v>
      </c>
      <c r="M56" s="23">
        <v>0</v>
      </c>
      <c r="N56" s="23">
        <v>0</v>
      </c>
      <c r="O56" s="23">
        <v>0</v>
      </c>
      <c r="P56" s="23">
        <f t="shared" si="5"/>
        <v>4448940.5199999996</v>
      </c>
      <c r="Q56" s="23">
        <f t="shared" si="6"/>
        <v>4810.7055795847746</v>
      </c>
      <c r="R56" s="40">
        <v>11802.64</v>
      </c>
      <c r="S56" s="29">
        <v>43465</v>
      </c>
    </row>
    <row r="57" spans="1:19" s="10" customFormat="1" x14ac:dyDescent="0.25">
      <c r="A57" s="28">
        <v>9</v>
      </c>
      <c r="B57" s="6" t="s">
        <v>61</v>
      </c>
      <c r="C57" s="25">
        <v>1988</v>
      </c>
      <c r="D57" s="22">
        <v>0</v>
      </c>
      <c r="E57" s="9" t="s">
        <v>29</v>
      </c>
      <c r="F57" s="22">
        <v>2</v>
      </c>
      <c r="G57" s="22">
        <v>2</v>
      </c>
      <c r="H57" s="27">
        <v>1041.4000000000001</v>
      </c>
      <c r="I57" s="27">
        <v>924.8</v>
      </c>
      <c r="J57" s="22">
        <v>834.8</v>
      </c>
      <c r="K57" s="28">
        <v>68</v>
      </c>
      <c r="L57" s="23">
        <v>4509074.3499999996</v>
      </c>
      <c r="M57" s="23">
        <v>0</v>
      </c>
      <c r="N57" s="23">
        <v>0</v>
      </c>
      <c r="O57" s="23">
        <v>0</v>
      </c>
      <c r="P57" s="23">
        <f t="shared" si="5"/>
        <v>4509074.3499999996</v>
      </c>
      <c r="Q57" s="23">
        <f t="shared" si="6"/>
        <v>4875.729184688581</v>
      </c>
      <c r="R57" s="40">
        <v>11802.64</v>
      </c>
      <c r="S57" s="29">
        <v>43465</v>
      </c>
    </row>
    <row r="58" spans="1:19" s="10" customFormat="1" x14ac:dyDescent="0.25">
      <c r="A58" s="28">
        <v>10</v>
      </c>
      <c r="B58" s="6" t="s">
        <v>143</v>
      </c>
      <c r="C58" s="25">
        <v>1997</v>
      </c>
      <c r="D58" s="22">
        <v>0</v>
      </c>
      <c r="E58" s="26" t="s">
        <v>27</v>
      </c>
      <c r="F58" s="22">
        <v>3</v>
      </c>
      <c r="G58" s="22">
        <v>3</v>
      </c>
      <c r="H58" s="27">
        <v>2195</v>
      </c>
      <c r="I58" s="27">
        <v>2194.9899999999998</v>
      </c>
      <c r="J58" s="22">
        <v>405.3</v>
      </c>
      <c r="K58" s="28">
        <v>84</v>
      </c>
      <c r="L58" s="23">
        <v>7775342.7999999998</v>
      </c>
      <c r="M58" s="23">
        <v>0</v>
      </c>
      <c r="N58" s="23">
        <v>0</v>
      </c>
      <c r="O58" s="23">
        <v>0</v>
      </c>
      <c r="P58" s="23">
        <f t="shared" si="5"/>
        <v>7775342.7999999998</v>
      </c>
      <c r="Q58" s="23">
        <f t="shared" si="6"/>
        <v>3542.31354129176</v>
      </c>
      <c r="R58" s="23">
        <v>16373.82</v>
      </c>
      <c r="S58" s="29">
        <v>43465</v>
      </c>
    </row>
    <row r="59" spans="1:19" s="10" customFormat="1" x14ac:dyDescent="0.25">
      <c r="A59" s="28">
        <v>11</v>
      </c>
      <c r="B59" s="6" t="s">
        <v>62</v>
      </c>
      <c r="C59" s="25">
        <v>2000</v>
      </c>
      <c r="D59" s="22">
        <v>0</v>
      </c>
      <c r="E59" s="9" t="s">
        <v>27</v>
      </c>
      <c r="F59" s="22">
        <v>3</v>
      </c>
      <c r="G59" s="22">
        <v>2</v>
      </c>
      <c r="H59" s="27">
        <v>1296.5999999999999</v>
      </c>
      <c r="I59" s="27">
        <v>1181.8</v>
      </c>
      <c r="J59" s="22">
        <v>608.1</v>
      </c>
      <c r="K59" s="28">
        <v>49</v>
      </c>
      <c r="L59" s="23">
        <v>971354.1</v>
      </c>
      <c r="M59" s="23">
        <v>0</v>
      </c>
      <c r="N59" s="23">
        <v>0</v>
      </c>
      <c r="O59" s="23">
        <v>0</v>
      </c>
      <c r="P59" s="23">
        <f t="shared" si="5"/>
        <v>971354.1</v>
      </c>
      <c r="Q59" s="23">
        <f t="shared" si="6"/>
        <v>821.92765273311898</v>
      </c>
      <c r="R59" s="23">
        <v>16373.82</v>
      </c>
      <c r="S59" s="29">
        <v>43465</v>
      </c>
    </row>
    <row r="60" spans="1:19" s="10" customFormat="1" x14ac:dyDescent="0.25">
      <c r="A60" s="28">
        <v>12</v>
      </c>
      <c r="B60" s="6" t="s">
        <v>127</v>
      </c>
      <c r="C60" s="25">
        <v>1990</v>
      </c>
      <c r="D60" s="22">
        <v>0</v>
      </c>
      <c r="E60" s="9" t="s">
        <v>29</v>
      </c>
      <c r="F60" s="22">
        <v>2</v>
      </c>
      <c r="G60" s="22">
        <v>2</v>
      </c>
      <c r="H60" s="27">
        <v>954.2</v>
      </c>
      <c r="I60" s="27">
        <v>578.79999999999995</v>
      </c>
      <c r="J60" s="22">
        <v>222.9</v>
      </c>
      <c r="K60" s="28">
        <v>36</v>
      </c>
      <c r="L60" s="23">
        <v>3358219.18</v>
      </c>
      <c r="M60" s="23">
        <v>0</v>
      </c>
      <c r="N60" s="23">
        <v>0</v>
      </c>
      <c r="O60" s="23">
        <v>0</v>
      </c>
      <c r="P60" s="23">
        <f t="shared" si="5"/>
        <v>3358219.18</v>
      </c>
      <c r="Q60" s="23">
        <f t="shared" si="6"/>
        <v>5802.0372840359369</v>
      </c>
      <c r="R60" s="40">
        <v>11802.64</v>
      </c>
      <c r="S60" s="29">
        <v>43465</v>
      </c>
    </row>
    <row r="61" spans="1:19" s="10" customFormat="1" x14ac:dyDescent="0.25">
      <c r="A61" s="28">
        <v>13</v>
      </c>
      <c r="B61" s="6" t="s">
        <v>129</v>
      </c>
      <c r="C61" s="25">
        <v>1984</v>
      </c>
      <c r="D61" s="22">
        <v>0</v>
      </c>
      <c r="E61" s="26" t="s">
        <v>27</v>
      </c>
      <c r="F61" s="22">
        <v>2</v>
      </c>
      <c r="G61" s="22">
        <v>2</v>
      </c>
      <c r="H61" s="34">
        <v>790.2</v>
      </c>
      <c r="I61" s="34">
        <v>790.2</v>
      </c>
      <c r="J61" s="34">
        <v>591.4</v>
      </c>
      <c r="K61" s="36">
        <v>50</v>
      </c>
      <c r="L61" s="23">
        <v>2856638</v>
      </c>
      <c r="M61" s="23">
        <v>0</v>
      </c>
      <c r="N61" s="23">
        <v>0</v>
      </c>
      <c r="O61" s="23">
        <v>0</v>
      </c>
      <c r="P61" s="23">
        <f>L61-(M61+N61+O61)</f>
        <v>2856638</v>
      </c>
      <c r="Q61" s="23">
        <f>L61/I61</f>
        <v>3615.0822576562891</v>
      </c>
      <c r="R61" s="23">
        <v>16373.82</v>
      </c>
      <c r="S61" s="29">
        <v>43465</v>
      </c>
    </row>
    <row r="62" spans="1:19" s="10" customFormat="1" x14ac:dyDescent="0.25">
      <c r="A62" s="28">
        <v>14</v>
      </c>
      <c r="B62" s="30" t="s">
        <v>130</v>
      </c>
      <c r="C62" s="25">
        <v>1986</v>
      </c>
      <c r="D62" s="22">
        <v>0</v>
      </c>
      <c r="E62" s="9" t="s">
        <v>29</v>
      </c>
      <c r="F62" s="22">
        <v>2</v>
      </c>
      <c r="G62" s="22">
        <v>2</v>
      </c>
      <c r="H62" s="27">
        <v>1312</v>
      </c>
      <c r="I62" s="27">
        <v>985</v>
      </c>
      <c r="J62" s="22">
        <v>73.900000000000006</v>
      </c>
      <c r="K62" s="28">
        <v>86</v>
      </c>
      <c r="L62" s="23">
        <v>4668999.08</v>
      </c>
      <c r="M62" s="23">
        <v>0</v>
      </c>
      <c r="N62" s="23">
        <v>0</v>
      </c>
      <c r="O62" s="23">
        <v>0</v>
      </c>
      <c r="P62" s="23">
        <f t="shared" si="5"/>
        <v>4668999.08</v>
      </c>
      <c r="Q62" s="23">
        <f t="shared" si="6"/>
        <v>4740.1005888324871</v>
      </c>
      <c r="R62" s="40">
        <v>11802.64</v>
      </c>
      <c r="S62" s="29">
        <v>43465</v>
      </c>
    </row>
    <row r="63" spans="1:19" s="10" customFormat="1" x14ac:dyDescent="0.25">
      <c r="A63" s="28">
        <v>15</v>
      </c>
      <c r="B63" s="30" t="s">
        <v>148</v>
      </c>
      <c r="C63" s="25">
        <v>1996</v>
      </c>
      <c r="D63" s="22">
        <v>0</v>
      </c>
      <c r="E63" s="9" t="s">
        <v>30</v>
      </c>
      <c r="F63" s="28">
        <v>5</v>
      </c>
      <c r="G63" s="28">
        <v>5</v>
      </c>
      <c r="H63" s="27">
        <v>7208.1</v>
      </c>
      <c r="I63" s="27">
        <v>6359.3</v>
      </c>
      <c r="J63" s="22">
        <v>6359.3</v>
      </c>
      <c r="K63" s="28">
        <v>324</v>
      </c>
      <c r="L63" s="23">
        <v>29705909.859999999</v>
      </c>
      <c r="M63" s="23">
        <v>0</v>
      </c>
      <c r="N63" s="23">
        <v>0</v>
      </c>
      <c r="O63" s="23">
        <v>0</v>
      </c>
      <c r="P63" s="23">
        <f t="shared" si="5"/>
        <v>29705909.859999999</v>
      </c>
      <c r="Q63" s="23">
        <f t="shared" si="6"/>
        <v>4671.2546758291001</v>
      </c>
      <c r="R63" s="23">
        <v>17870.05</v>
      </c>
      <c r="S63" s="29">
        <v>43465</v>
      </c>
    </row>
    <row r="64" spans="1:19" s="10" customFormat="1" x14ac:dyDescent="0.25">
      <c r="A64" s="28">
        <v>16</v>
      </c>
      <c r="B64" s="6" t="s">
        <v>63</v>
      </c>
      <c r="C64" s="25">
        <v>1989</v>
      </c>
      <c r="D64" s="22">
        <v>0</v>
      </c>
      <c r="E64" s="9" t="s">
        <v>30</v>
      </c>
      <c r="F64" s="22">
        <v>4</v>
      </c>
      <c r="G64" s="22">
        <v>2</v>
      </c>
      <c r="H64" s="27">
        <v>2264.1999999999998</v>
      </c>
      <c r="I64" s="27">
        <v>1977.4</v>
      </c>
      <c r="J64" s="22">
        <v>1853.1</v>
      </c>
      <c r="K64" s="28">
        <v>113</v>
      </c>
      <c r="L64" s="23">
        <v>15397296.1</v>
      </c>
      <c r="M64" s="23">
        <v>0</v>
      </c>
      <c r="N64" s="23">
        <v>0</v>
      </c>
      <c r="O64" s="23">
        <v>0</v>
      </c>
      <c r="P64" s="23">
        <f t="shared" si="5"/>
        <v>15397296.1</v>
      </c>
      <c r="Q64" s="23">
        <f t="shared" si="6"/>
        <v>7786.6370486497417</v>
      </c>
      <c r="R64" s="23">
        <v>17870.05</v>
      </c>
      <c r="S64" s="29">
        <v>43465</v>
      </c>
    </row>
    <row r="65" spans="1:19" s="10" customFormat="1" x14ac:dyDescent="0.25">
      <c r="A65" s="28">
        <v>17</v>
      </c>
      <c r="B65" s="30" t="s">
        <v>132</v>
      </c>
      <c r="C65" s="25">
        <v>1984</v>
      </c>
      <c r="D65" s="22">
        <v>0</v>
      </c>
      <c r="E65" s="9" t="s">
        <v>29</v>
      </c>
      <c r="F65" s="22">
        <v>2</v>
      </c>
      <c r="G65" s="22">
        <v>2</v>
      </c>
      <c r="H65" s="27">
        <v>822.3</v>
      </c>
      <c r="I65" s="27">
        <v>717</v>
      </c>
      <c r="J65" s="22">
        <v>517</v>
      </c>
      <c r="K65" s="28">
        <v>53</v>
      </c>
      <c r="L65" s="23">
        <v>3869746.75</v>
      </c>
      <c r="M65" s="23">
        <v>0</v>
      </c>
      <c r="N65" s="23">
        <v>0</v>
      </c>
      <c r="O65" s="23">
        <v>0</v>
      </c>
      <c r="P65" s="23">
        <f t="shared" si="5"/>
        <v>3869746.75</v>
      </c>
      <c r="Q65" s="23">
        <f t="shared" si="6"/>
        <v>5397.1363319386328</v>
      </c>
      <c r="R65" s="40">
        <v>11802.64</v>
      </c>
      <c r="S65" s="29">
        <v>43465</v>
      </c>
    </row>
    <row r="66" spans="1:19" s="10" customFormat="1" x14ac:dyDescent="0.25">
      <c r="A66" s="28">
        <v>18</v>
      </c>
      <c r="B66" s="30" t="s">
        <v>133</v>
      </c>
      <c r="C66" s="25">
        <v>1985</v>
      </c>
      <c r="D66" s="22">
        <v>0</v>
      </c>
      <c r="E66" s="9" t="s">
        <v>29</v>
      </c>
      <c r="F66" s="22">
        <v>2</v>
      </c>
      <c r="G66" s="22">
        <v>3</v>
      </c>
      <c r="H66" s="27">
        <v>846.6</v>
      </c>
      <c r="I66" s="27">
        <v>737.1</v>
      </c>
      <c r="J66" s="22">
        <v>665.7</v>
      </c>
      <c r="K66" s="28">
        <v>46</v>
      </c>
      <c r="L66" s="23">
        <v>3413548.02</v>
      </c>
      <c r="M66" s="23">
        <v>0</v>
      </c>
      <c r="N66" s="23">
        <v>0</v>
      </c>
      <c r="O66" s="23">
        <v>0</v>
      </c>
      <c r="P66" s="23">
        <f t="shared" si="5"/>
        <v>3413548.02</v>
      </c>
      <c r="Q66" s="23">
        <f t="shared" si="6"/>
        <v>4631.051444851445</v>
      </c>
      <c r="R66" s="40">
        <v>11802.64</v>
      </c>
      <c r="S66" s="29">
        <v>43465</v>
      </c>
    </row>
    <row r="67" spans="1:19" s="10" customFormat="1" x14ac:dyDescent="0.25">
      <c r="A67" s="28">
        <v>19</v>
      </c>
      <c r="B67" s="30" t="s">
        <v>134</v>
      </c>
      <c r="C67" s="25">
        <v>1985</v>
      </c>
      <c r="D67" s="22">
        <v>0</v>
      </c>
      <c r="E67" s="9" t="s">
        <v>29</v>
      </c>
      <c r="F67" s="22">
        <v>2</v>
      </c>
      <c r="G67" s="22">
        <v>3</v>
      </c>
      <c r="H67" s="27">
        <v>834.8</v>
      </c>
      <c r="I67" s="27">
        <v>726.7</v>
      </c>
      <c r="J67" s="22">
        <v>640.9</v>
      </c>
      <c r="K67" s="28">
        <v>31</v>
      </c>
      <c r="L67" s="23">
        <v>1294790.52</v>
      </c>
      <c r="M67" s="23">
        <v>0</v>
      </c>
      <c r="N67" s="23">
        <v>0</v>
      </c>
      <c r="O67" s="23">
        <v>0</v>
      </c>
      <c r="P67" s="23">
        <f t="shared" si="5"/>
        <v>1294790.52</v>
      </c>
      <c r="Q67" s="23">
        <f t="shared" si="6"/>
        <v>1781.7400853171871</v>
      </c>
      <c r="R67" s="40">
        <v>11802.64</v>
      </c>
      <c r="S67" s="29">
        <v>43465</v>
      </c>
    </row>
    <row r="68" spans="1:19" s="10" customFormat="1" x14ac:dyDescent="0.25">
      <c r="A68" s="28">
        <v>20</v>
      </c>
      <c r="B68" s="30" t="s">
        <v>135</v>
      </c>
      <c r="C68" s="41">
        <v>1985</v>
      </c>
      <c r="D68" s="37">
        <v>0</v>
      </c>
      <c r="E68" s="9" t="s">
        <v>27</v>
      </c>
      <c r="F68" s="37">
        <v>2</v>
      </c>
      <c r="G68" s="37">
        <v>2</v>
      </c>
      <c r="H68" s="38">
        <v>806</v>
      </c>
      <c r="I68" s="38">
        <v>739.3</v>
      </c>
      <c r="J68" s="37">
        <v>637.1</v>
      </c>
      <c r="K68" s="39">
        <v>55</v>
      </c>
      <c r="L68" s="40">
        <v>579293.30000000005</v>
      </c>
      <c r="M68" s="23">
        <v>0</v>
      </c>
      <c r="N68" s="23">
        <v>0</v>
      </c>
      <c r="O68" s="23">
        <v>0</v>
      </c>
      <c r="P68" s="23">
        <f t="shared" si="5"/>
        <v>579293.30000000005</v>
      </c>
      <c r="Q68" s="23">
        <f t="shared" si="6"/>
        <v>783.56999864736929</v>
      </c>
      <c r="R68" s="23">
        <v>16373.82</v>
      </c>
      <c r="S68" s="29">
        <v>43465</v>
      </c>
    </row>
    <row r="69" spans="1:19" s="10" customFormat="1" x14ac:dyDescent="0.25">
      <c r="A69" s="28">
        <v>21</v>
      </c>
      <c r="B69" s="30" t="s">
        <v>136</v>
      </c>
      <c r="C69" s="41">
        <v>1986</v>
      </c>
      <c r="D69" s="37">
        <v>0</v>
      </c>
      <c r="E69" s="9" t="s">
        <v>27</v>
      </c>
      <c r="F69" s="37">
        <v>2</v>
      </c>
      <c r="G69" s="37">
        <v>2</v>
      </c>
      <c r="H69" s="38">
        <v>793.8</v>
      </c>
      <c r="I69" s="38">
        <v>724.9</v>
      </c>
      <c r="J69" s="37">
        <v>600.79999999999995</v>
      </c>
      <c r="K69" s="39">
        <v>40</v>
      </c>
      <c r="L69" s="40">
        <v>1468081.98</v>
      </c>
      <c r="M69" s="23">
        <v>0</v>
      </c>
      <c r="N69" s="23">
        <v>0</v>
      </c>
      <c r="O69" s="23">
        <v>0</v>
      </c>
      <c r="P69" s="23">
        <f t="shared" si="5"/>
        <v>1468081.98</v>
      </c>
      <c r="Q69" s="23">
        <f t="shared" si="6"/>
        <v>2025.2200027590013</v>
      </c>
      <c r="R69" s="23">
        <v>16373.82</v>
      </c>
      <c r="S69" s="29">
        <v>43465</v>
      </c>
    </row>
    <row r="70" spans="1:19" s="10" customFormat="1" x14ac:dyDescent="0.25">
      <c r="A70" s="28">
        <v>22</v>
      </c>
      <c r="B70" s="30" t="s">
        <v>137</v>
      </c>
      <c r="C70" s="41">
        <v>1986</v>
      </c>
      <c r="D70" s="37">
        <v>0</v>
      </c>
      <c r="E70" s="9" t="s">
        <v>27</v>
      </c>
      <c r="F70" s="37">
        <v>2</v>
      </c>
      <c r="G70" s="37">
        <v>2</v>
      </c>
      <c r="H70" s="38">
        <v>789</v>
      </c>
      <c r="I70" s="38">
        <v>725.2</v>
      </c>
      <c r="J70" s="37">
        <v>684.6</v>
      </c>
      <c r="K70" s="39">
        <v>62</v>
      </c>
      <c r="L70" s="40">
        <v>568244.96</v>
      </c>
      <c r="M70" s="23">
        <v>0</v>
      </c>
      <c r="N70" s="23">
        <v>0</v>
      </c>
      <c r="O70" s="23">
        <v>0</v>
      </c>
      <c r="P70" s="23">
        <f t="shared" si="5"/>
        <v>568244.96</v>
      </c>
      <c r="Q70" s="23">
        <f t="shared" si="6"/>
        <v>783.56999448428007</v>
      </c>
      <c r="R70" s="23">
        <v>16373.82</v>
      </c>
      <c r="S70" s="29">
        <v>43465</v>
      </c>
    </row>
    <row r="71" spans="1:19" s="10" customFormat="1" x14ac:dyDescent="0.25">
      <c r="A71" s="28">
        <v>23</v>
      </c>
      <c r="B71" s="30" t="s">
        <v>138</v>
      </c>
      <c r="C71" s="25">
        <v>1984</v>
      </c>
      <c r="D71" s="22">
        <v>0</v>
      </c>
      <c r="E71" s="9" t="s">
        <v>29</v>
      </c>
      <c r="F71" s="22">
        <v>2</v>
      </c>
      <c r="G71" s="22">
        <v>3</v>
      </c>
      <c r="H71" s="27">
        <v>841.4</v>
      </c>
      <c r="I71" s="27">
        <v>740</v>
      </c>
      <c r="J71" s="22">
        <v>493.2</v>
      </c>
      <c r="K71" s="28">
        <v>37</v>
      </c>
      <c r="L71" s="23">
        <v>3982514.8</v>
      </c>
      <c r="M71" s="23">
        <v>0</v>
      </c>
      <c r="N71" s="23">
        <v>0</v>
      </c>
      <c r="O71" s="23">
        <v>0</v>
      </c>
      <c r="P71" s="23">
        <f t="shared" si="5"/>
        <v>3982514.8</v>
      </c>
      <c r="Q71" s="23">
        <f t="shared" si="6"/>
        <v>5381.7767567567562</v>
      </c>
      <c r="R71" s="40">
        <v>11802.64</v>
      </c>
      <c r="S71" s="29">
        <v>43465</v>
      </c>
    </row>
    <row r="72" spans="1:19" s="10" customFormat="1" x14ac:dyDescent="0.25">
      <c r="A72" s="28">
        <v>24</v>
      </c>
      <c r="B72" s="30" t="s">
        <v>149</v>
      </c>
      <c r="C72" s="41">
        <v>1984</v>
      </c>
      <c r="D72" s="37">
        <v>0</v>
      </c>
      <c r="E72" s="9" t="s">
        <v>29</v>
      </c>
      <c r="F72" s="37">
        <v>2</v>
      </c>
      <c r="G72" s="37">
        <v>3</v>
      </c>
      <c r="H72" s="38">
        <v>841.2</v>
      </c>
      <c r="I72" s="38">
        <v>739.5</v>
      </c>
      <c r="J72" s="37">
        <v>424.5</v>
      </c>
      <c r="K72" s="39">
        <v>57</v>
      </c>
      <c r="L72" s="40">
        <v>609828.68000000005</v>
      </c>
      <c r="M72" s="23">
        <v>0</v>
      </c>
      <c r="N72" s="23">
        <v>0</v>
      </c>
      <c r="O72" s="23">
        <v>0</v>
      </c>
      <c r="P72" s="23">
        <f t="shared" si="5"/>
        <v>609828.68000000005</v>
      </c>
      <c r="Q72" s="23">
        <f t="shared" si="6"/>
        <v>824.65000676132524</v>
      </c>
      <c r="R72" s="40">
        <v>11802.64</v>
      </c>
      <c r="S72" s="29">
        <v>43465</v>
      </c>
    </row>
    <row r="73" spans="1:19" s="10" customFormat="1" x14ac:dyDescent="0.25">
      <c r="A73" s="28">
        <v>25</v>
      </c>
      <c r="B73" s="6" t="s">
        <v>64</v>
      </c>
      <c r="C73" s="25">
        <v>1996</v>
      </c>
      <c r="D73" s="22">
        <v>0</v>
      </c>
      <c r="E73" s="9" t="s">
        <v>30</v>
      </c>
      <c r="F73" s="22">
        <v>5</v>
      </c>
      <c r="G73" s="22">
        <v>11</v>
      </c>
      <c r="H73" s="27">
        <v>10771</v>
      </c>
      <c r="I73" s="27">
        <v>9354.5</v>
      </c>
      <c r="J73" s="22">
        <v>8683.4</v>
      </c>
      <c r="K73" s="28">
        <v>493</v>
      </c>
      <c r="L73" s="23">
        <v>16613318.960000001</v>
      </c>
      <c r="M73" s="23">
        <v>0</v>
      </c>
      <c r="N73" s="23">
        <v>0</v>
      </c>
      <c r="O73" s="23">
        <v>0</v>
      </c>
      <c r="P73" s="23">
        <f t="shared" si="5"/>
        <v>16613318.960000001</v>
      </c>
      <c r="Q73" s="23">
        <f t="shared" si="6"/>
        <v>1775.9708119087072</v>
      </c>
      <c r="R73" s="23">
        <v>17870.05</v>
      </c>
      <c r="S73" s="29">
        <v>43465</v>
      </c>
    </row>
    <row r="74" spans="1:19" s="10" customFormat="1" x14ac:dyDescent="0.25">
      <c r="A74" s="28">
        <v>26</v>
      </c>
      <c r="B74" s="6" t="s">
        <v>65</v>
      </c>
      <c r="C74" s="25">
        <v>2003</v>
      </c>
      <c r="D74" s="22">
        <v>0</v>
      </c>
      <c r="E74" s="9" t="s">
        <v>30</v>
      </c>
      <c r="F74" s="22">
        <v>9</v>
      </c>
      <c r="G74" s="22">
        <v>3</v>
      </c>
      <c r="H74" s="27">
        <v>7947.4</v>
      </c>
      <c r="I74" s="27">
        <v>6899.5</v>
      </c>
      <c r="J74" s="22">
        <v>5775</v>
      </c>
      <c r="K74" s="28">
        <v>409</v>
      </c>
      <c r="L74" s="23">
        <v>7144329.5499999998</v>
      </c>
      <c r="M74" s="23">
        <v>0</v>
      </c>
      <c r="N74" s="23">
        <v>0</v>
      </c>
      <c r="O74" s="23">
        <v>0</v>
      </c>
      <c r="P74" s="23">
        <f t="shared" si="5"/>
        <v>7144329.5499999998</v>
      </c>
      <c r="Q74" s="23">
        <f t="shared" si="6"/>
        <v>1035.4851148633959</v>
      </c>
      <c r="R74" s="40">
        <v>19740.84</v>
      </c>
      <c r="S74" s="29">
        <v>43465</v>
      </c>
    </row>
    <row r="75" spans="1:19" s="15" customFormat="1" ht="12.75" x14ac:dyDescent="0.25">
      <c r="A75" s="22"/>
      <c r="B75" s="107" t="s">
        <v>54</v>
      </c>
      <c r="C75" s="108"/>
      <c r="D75" s="22"/>
      <c r="E75" s="22"/>
      <c r="F75" s="22"/>
      <c r="G75" s="22"/>
      <c r="H75" s="48">
        <f>ROUND(SUM(H49:H74),2)</f>
        <v>57680.34</v>
      </c>
      <c r="I75" s="48">
        <f t="shared" ref="I75:K75" si="7">ROUND(SUM(I49:I74),2)</f>
        <v>50584.29</v>
      </c>
      <c r="J75" s="48">
        <f t="shared" si="7"/>
        <v>43118.2</v>
      </c>
      <c r="K75" s="33">
        <f t="shared" si="7"/>
        <v>2884</v>
      </c>
      <c r="L75" s="48">
        <f>ROUND(SUM(L49:L74),2)</f>
        <v>157562695.53</v>
      </c>
      <c r="M75" s="48">
        <f t="shared" ref="M75:P75" si="8">ROUND(SUM(M49:M74),2)</f>
        <v>0</v>
      </c>
      <c r="N75" s="48">
        <f t="shared" si="8"/>
        <v>0</v>
      </c>
      <c r="O75" s="48">
        <f t="shared" si="8"/>
        <v>0</v>
      </c>
      <c r="P75" s="48">
        <f t="shared" si="8"/>
        <v>157562695.53</v>
      </c>
      <c r="Q75" s="48">
        <f t="shared" ref="Q75" si="9">L75/I75</f>
        <v>3114.8543456871689</v>
      </c>
      <c r="R75" s="23"/>
      <c r="S75" s="22"/>
    </row>
    <row r="76" spans="1:19" s="24" customFormat="1" ht="15.75" x14ac:dyDescent="0.25">
      <c r="A76" s="109" t="s">
        <v>66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10"/>
    </row>
    <row r="77" spans="1:19" s="10" customFormat="1" x14ac:dyDescent="0.25">
      <c r="A77" s="17">
        <v>1</v>
      </c>
      <c r="B77" s="6" t="s">
        <v>67</v>
      </c>
      <c r="C77" s="25">
        <v>1983</v>
      </c>
      <c r="D77" s="22">
        <v>0</v>
      </c>
      <c r="E77" s="9" t="s">
        <v>29</v>
      </c>
      <c r="F77" s="22">
        <v>2</v>
      </c>
      <c r="G77" s="22">
        <v>2</v>
      </c>
      <c r="H77" s="27">
        <v>326.10000000000002</v>
      </c>
      <c r="I77" s="27">
        <v>293.3</v>
      </c>
      <c r="J77" s="22">
        <v>252.6</v>
      </c>
      <c r="K77" s="28">
        <v>18</v>
      </c>
      <c r="L77" s="23">
        <v>1808292.98</v>
      </c>
      <c r="M77" s="23">
        <v>0</v>
      </c>
      <c r="N77" s="23">
        <v>0</v>
      </c>
      <c r="O77" s="23">
        <f t="shared" ref="O77:O108" si="10">ROUND(L77*0.045,2)</f>
        <v>81373.179999999993</v>
      </c>
      <c r="P77" s="23">
        <f t="shared" ref="P77:P108" si="11">L77-(M77+N77+O77)</f>
        <v>1726919.8</v>
      </c>
      <c r="Q77" s="23">
        <f t="shared" ref="Q77:Q108" si="12">L77/I77</f>
        <v>6165.3357654278889</v>
      </c>
      <c r="R77" s="23">
        <v>12392.77</v>
      </c>
      <c r="S77" s="29">
        <v>43830</v>
      </c>
    </row>
    <row r="78" spans="1:19" s="10" customFormat="1" x14ac:dyDescent="0.25">
      <c r="A78" s="17">
        <v>2</v>
      </c>
      <c r="B78" s="6" t="s">
        <v>68</v>
      </c>
      <c r="C78" s="25">
        <v>1983</v>
      </c>
      <c r="D78" s="22">
        <v>0</v>
      </c>
      <c r="E78" s="9" t="s">
        <v>29</v>
      </c>
      <c r="F78" s="22">
        <v>2</v>
      </c>
      <c r="G78" s="22">
        <v>1</v>
      </c>
      <c r="H78" s="27">
        <v>661.2</v>
      </c>
      <c r="I78" s="27">
        <v>455</v>
      </c>
      <c r="J78" s="22">
        <v>230</v>
      </c>
      <c r="K78" s="28">
        <v>40</v>
      </c>
      <c r="L78" s="23">
        <v>2188871.0499999998</v>
      </c>
      <c r="M78" s="23">
        <v>0</v>
      </c>
      <c r="N78" s="23">
        <v>0</v>
      </c>
      <c r="O78" s="23">
        <f t="shared" si="10"/>
        <v>98499.199999999997</v>
      </c>
      <c r="P78" s="23">
        <f t="shared" si="11"/>
        <v>2090371.8499999999</v>
      </c>
      <c r="Q78" s="23">
        <f t="shared" si="12"/>
        <v>4810.7056043956036</v>
      </c>
      <c r="R78" s="23">
        <v>12392.77</v>
      </c>
      <c r="S78" s="29">
        <v>43830</v>
      </c>
    </row>
    <row r="79" spans="1:19" s="10" customFormat="1" x14ac:dyDescent="0.25">
      <c r="A79" s="17">
        <v>3</v>
      </c>
      <c r="B79" s="6" t="s">
        <v>69</v>
      </c>
      <c r="C79" s="25">
        <v>1987</v>
      </c>
      <c r="D79" s="22">
        <v>0</v>
      </c>
      <c r="E79" s="9" t="s">
        <v>29</v>
      </c>
      <c r="F79" s="22">
        <v>2</v>
      </c>
      <c r="G79" s="22">
        <v>2</v>
      </c>
      <c r="H79" s="27">
        <v>301.60000000000002</v>
      </c>
      <c r="I79" s="27">
        <v>301.60000000000002</v>
      </c>
      <c r="J79" s="22">
        <v>226.1</v>
      </c>
      <c r="K79" s="28">
        <v>16</v>
      </c>
      <c r="L79" s="23">
        <v>1450908.81</v>
      </c>
      <c r="M79" s="23">
        <v>0</v>
      </c>
      <c r="N79" s="23">
        <v>0</v>
      </c>
      <c r="O79" s="23">
        <f t="shared" si="10"/>
        <v>65290.9</v>
      </c>
      <c r="P79" s="23">
        <f t="shared" si="11"/>
        <v>1385617.9100000001</v>
      </c>
      <c r="Q79" s="23">
        <f t="shared" si="12"/>
        <v>4810.7056034482757</v>
      </c>
      <c r="R79" s="23">
        <v>12392.77</v>
      </c>
      <c r="S79" s="29">
        <v>43830</v>
      </c>
    </row>
    <row r="80" spans="1:19" s="10" customFormat="1" x14ac:dyDescent="0.25">
      <c r="A80" s="17">
        <v>4</v>
      </c>
      <c r="B80" s="6" t="s">
        <v>70</v>
      </c>
      <c r="C80" s="25">
        <v>1987</v>
      </c>
      <c r="D80" s="22">
        <v>0</v>
      </c>
      <c r="E80" s="9" t="s">
        <v>29</v>
      </c>
      <c r="F80" s="22">
        <v>2</v>
      </c>
      <c r="G80" s="22">
        <v>2</v>
      </c>
      <c r="H80" s="27">
        <v>301.7</v>
      </c>
      <c r="I80" s="27">
        <v>294.3</v>
      </c>
      <c r="J80" s="22">
        <v>294.3</v>
      </c>
      <c r="K80" s="28">
        <v>23</v>
      </c>
      <c r="L80" s="23">
        <v>1415790.65</v>
      </c>
      <c r="M80" s="23">
        <v>0</v>
      </c>
      <c r="N80" s="23">
        <v>0</v>
      </c>
      <c r="O80" s="23">
        <f t="shared" si="10"/>
        <v>63710.58</v>
      </c>
      <c r="P80" s="23">
        <f t="shared" si="11"/>
        <v>1352080.0699999998</v>
      </c>
      <c r="Q80" s="23">
        <f t="shared" si="12"/>
        <v>4810.7055725450218</v>
      </c>
      <c r="R80" s="23">
        <v>12392.77</v>
      </c>
      <c r="S80" s="29">
        <v>43830</v>
      </c>
    </row>
    <row r="81" spans="1:19" s="10" customFormat="1" x14ac:dyDescent="0.25">
      <c r="A81" s="17">
        <v>5</v>
      </c>
      <c r="B81" s="6" t="s">
        <v>71</v>
      </c>
      <c r="C81" s="25">
        <v>1986</v>
      </c>
      <c r="D81" s="22">
        <v>0</v>
      </c>
      <c r="E81" s="9" t="s">
        <v>29</v>
      </c>
      <c r="F81" s="22">
        <v>2</v>
      </c>
      <c r="G81" s="22">
        <v>1</v>
      </c>
      <c r="H81" s="27">
        <v>295.39999999999998</v>
      </c>
      <c r="I81" s="27">
        <v>266</v>
      </c>
      <c r="J81" s="22">
        <v>167.9</v>
      </c>
      <c r="K81" s="28">
        <v>17</v>
      </c>
      <c r="L81" s="23">
        <v>1279647.67</v>
      </c>
      <c r="M81" s="23">
        <v>0</v>
      </c>
      <c r="N81" s="23">
        <v>0</v>
      </c>
      <c r="O81" s="23">
        <f t="shared" si="10"/>
        <v>57584.15</v>
      </c>
      <c r="P81" s="23">
        <f t="shared" si="11"/>
        <v>1222063.52</v>
      </c>
      <c r="Q81" s="23">
        <f t="shared" si="12"/>
        <v>4810.705526315789</v>
      </c>
      <c r="R81" s="23">
        <v>12392.77</v>
      </c>
      <c r="S81" s="29">
        <v>43830</v>
      </c>
    </row>
    <row r="82" spans="1:19" s="10" customFormat="1" x14ac:dyDescent="0.25">
      <c r="A82" s="17">
        <v>6</v>
      </c>
      <c r="B82" s="6" t="s">
        <v>72</v>
      </c>
      <c r="C82" s="25">
        <v>1989</v>
      </c>
      <c r="D82" s="22">
        <v>0</v>
      </c>
      <c r="E82" s="9" t="s">
        <v>29</v>
      </c>
      <c r="F82" s="22">
        <v>2</v>
      </c>
      <c r="G82" s="22">
        <v>1</v>
      </c>
      <c r="H82" s="27">
        <v>1266.5</v>
      </c>
      <c r="I82" s="27">
        <v>963.7</v>
      </c>
      <c r="J82" s="22">
        <v>410.3</v>
      </c>
      <c r="K82" s="28">
        <v>98</v>
      </c>
      <c r="L82" s="23">
        <v>4636076.97</v>
      </c>
      <c r="M82" s="23">
        <v>0</v>
      </c>
      <c r="N82" s="23">
        <v>0</v>
      </c>
      <c r="O82" s="23">
        <f t="shared" si="10"/>
        <v>208623.46</v>
      </c>
      <c r="P82" s="23">
        <f t="shared" si="11"/>
        <v>4427453.51</v>
      </c>
      <c r="Q82" s="23">
        <f t="shared" si="12"/>
        <v>4810.7055826502019</v>
      </c>
      <c r="R82" s="23">
        <v>12392.77</v>
      </c>
      <c r="S82" s="29">
        <v>43830</v>
      </c>
    </row>
    <row r="83" spans="1:19" s="10" customFormat="1" x14ac:dyDescent="0.25">
      <c r="A83" s="17">
        <v>7</v>
      </c>
      <c r="B83" s="6" t="s">
        <v>73</v>
      </c>
      <c r="C83" s="25">
        <v>1988</v>
      </c>
      <c r="D83" s="22">
        <v>0</v>
      </c>
      <c r="E83" s="9" t="s">
        <v>29</v>
      </c>
      <c r="F83" s="22">
        <v>2</v>
      </c>
      <c r="G83" s="22">
        <v>2</v>
      </c>
      <c r="H83" s="27">
        <v>302.5</v>
      </c>
      <c r="I83" s="27">
        <v>299.7</v>
      </c>
      <c r="J83" s="22">
        <v>97.3</v>
      </c>
      <c r="K83" s="28">
        <v>13</v>
      </c>
      <c r="L83" s="23">
        <v>1441768.46</v>
      </c>
      <c r="M83" s="23">
        <v>0</v>
      </c>
      <c r="N83" s="23">
        <v>0</v>
      </c>
      <c r="O83" s="23">
        <f t="shared" si="10"/>
        <v>64879.58</v>
      </c>
      <c r="P83" s="23">
        <f t="shared" si="11"/>
        <v>1376888.88</v>
      </c>
      <c r="Q83" s="23">
        <f t="shared" si="12"/>
        <v>4810.7055722389059</v>
      </c>
      <c r="R83" s="23">
        <v>12392.77</v>
      </c>
      <c r="S83" s="29">
        <v>43830</v>
      </c>
    </row>
    <row r="84" spans="1:19" s="10" customFormat="1" x14ac:dyDescent="0.25">
      <c r="A84" s="17">
        <v>8</v>
      </c>
      <c r="B84" s="6" t="s">
        <v>75</v>
      </c>
      <c r="C84" s="25">
        <v>1987</v>
      </c>
      <c r="D84" s="22">
        <v>0</v>
      </c>
      <c r="E84" s="9" t="s">
        <v>30</v>
      </c>
      <c r="F84" s="22">
        <v>5</v>
      </c>
      <c r="G84" s="22">
        <v>4</v>
      </c>
      <c r="H84" s="27">
        <v>3861.8</v>
      </c>
      <c r="I84" s="27">
        <v>3486.5</v>
      </c>
      <c r="J84" s="22">
        <v>3486.5</v>
      </c>
      <c r="K84" s="28">
        <v>190</v>
      </c>
      <c r="L84" s="23">
        <v>16078393.65</v>
      </c>
      <c r="M84" s="23">
        <v>0</v>
      </c>
      <c r="N84" s="23">
        <v>0</v>
      </c>
      <c r="O84" s="23">
        <f t="shared" si="10"/>
        <v>723527.71</v>
      </c>
      <c r="P84" s="23">
        <f t="shared" si="11"/>
        <v>15354865.940000001</v>
      </c>
      <c r="Q84" s="23">
        <f t="shared" si="12"/>
        <v>4611.6144127348343</v>
      </c>
      <c r="R84" s="23">
        <v>18763.55</v>
      </c>
      <c r="S84" s="29">
        <v>43830</v>
      </c>
    </row>
    <row r="85" spans="1:19" s="10" customFormat="1" x14ac:dyDescent="0.25">
      <c r="A85" s="17">
        <v>9</v>
      </c>
      <c r="B85" s="6" t="s">
        <v>76</v>
      </c>
      <c r="C85" s="25">
        <v>1988</v>
      </c>
      <c r="D85" s="22">
        <v>0</v>
      </c>
      <c r="E85" s="9" t="s">
        <v>30</v>
      </c>
      <c r="F85" s="22">
        <v>5</v>
      </c>
      <c r="G85" s="22">
        <v>6</v>
      </c>
      <c r="H85" s="27">
        <v>5753.8</v>
      </c>
      <c r="I85" s="27">
        <v>5116.1000000000004</v>
      </c>
      <c r="J85" s="22">
        <v>4956.2</v>
      </c>
      <c r="K85" s="28">
        <v>282</v>
      </c>
      <c r="L85" s="23">
        <v>35942755.350000001</v>
      </c>
      <c r="M85" s="23">
        <v>0</v>
      </c>
      <c r="N85" s="23">
        <v>0</v>
      </c>
      <c r="O85" s="23">
        <f t="shared" si="10"/>
        <v>1617423.99</v>
      </c>
      <c r="P85" s="23">
        <f t="shared" si="11"/>
        <v>34325331.359999999</v>
      </c>
      <c r="Q85" s="23">
        <f t="shared" si="12"/>
        <v>7025.4207990461482</v>
      </c>
      <c r="R85" s="23">
        <v>18763.55</v>
      </c>
      <c r="S85" s="29">
        <v>43830</v>
      </c>
    </row>
    <row r="86" spans="1:19" s="10" customFormat="1" x14ac:dyDescent="0.25">
      <c r="A86" s="17">
        <v>10</v>
      </c>
      <c r="B86" s="6" t="s">
        <v>77</v>
      </c>
      <c r="C86" s="25">
        <v>1989</v>
      </c>
      <c r="D86" s="22">
        <v>0</v>
      </c>
      <c r="E86" s="9" t="s">
        <v>30</v>
      </c>
      <c r="F86" s="22">
        <v>5</v>
      </c>
      <c r="G86" s="22">
        <v>10</v>
      </c>
      <c r="H86" s="27">
        <v>9328.7000000000007</v>
      </c>
      <c r="I86" s="27">
        <v>8288.7999999999993</v>
      </c>
      <c r="J86" s="22">
        <v>7606.8</v>
      </c>
      <c r="K86" s="28">
        <v>480</v>
      </c>
      <c r="L86" s="23">
        <v>37037691.869999997</v>
      </c>
      <c r="M86" s="23">
        <v>0</v>
      </c>
      <c r="N86" s="23">
        <v>0</v>
      </c>
      <c r="O86" s="23">
        <f t="shared" si="10"/>
        <v>1666696.13</v>
      </c>
      <c r="P86" s="23">
        <f t="shared" si="11"/>
        <v>35370995.739999995</v>
      </c>
      <c r="Q86" s="23">
        <f t="shared" si="12"/>
        <v>4468.4021655728211</v>
      </c>
      <c r="R86" s="23">
        <v>18763.55</v>
      </c>
      <c r="S86" s="29">
        <v>43830</v>
      </c>
    </row>
    <row r="87" spans="1:19" s="10" customFormat="1" x14ac:dyDescent="0.25">
      <c r="A87" s="17">
        <v>11</v>
      </c>
      <c r="B87" s="6" t="s">
        <v>78</v>
      </c>
      <c r="C87" s="25">
        <v>1989</v>
      </c>
      <c r="D87" s="22">
        <v>0</v>
      </c>
      <c r="E87" s="9" t="s">
        <v>30</v>
      </c>
      <c r="F87" s="22">
        <v>5</v>
      </c>
      <c r="G87" s="22">
        <v>6</v>
      </c>
      <c r="H87" s="27">
        <v>5695.4</v>
      </c>
      <c r="I87" s="27">
        <v>5095.8</v>
      </c>
      <c r="J87" s="22">
        <v>4914.3999999999996</v>
      </c>
      <c r="K87" s="28">
        <v>290</v>
      </c>
      <c r="L87" s="23">
        <v>11955504.66</v>
      </c>
      <c r="M87" s="23">
        <v>0</v>
      </c>
      <c r="N87" s="23">
        <v>0</v>
      </c>
      <c r="O87" s="23">
        <f t="shared" si="10"/>
        <v>537997.71</v>
      </c>
      <c r="P87" s="23">
        <f t="shared" si="11"/>
        <v>11417506.949999999</v>
      </c>
      <c r="Q87" s="23">
        <f t="shared" si="12"/>
        <v>2346.1487224773341</v>
      </c>
      <c r="R87" s="23">
        <v>18763.55</v>
      </c>
      <c r="S87" s="29">
        <v>43830</v>
      </c>
    </row>
    <row r="88" spans="1:19" s="10" customFormat="1" x14ac:dyDescent="0.25">
      <c r="A88" s="17">
        <v>12</v>
      </c>
      <c r="B88" s="6" t="s">
        <v>79</v>
      </c>
      <c r="C88" s="25">
        <v>1989</v>
      </c>
      <c r="D88" s="22">
        <v>0</v>
      </c>
      <c r="E88" s="9" t="s">
        <v>29</v>
      </c>
      <c r="F88" s="22">
        <v>2</v>
      </c>
      <c r="G88" s="22">
        <v>2</v>
      </c>
      <c r="H88" s="27">
        <v>961.7</v>
      </c>
      <c r="I88" s="27">
        <v>893</v>
      </c>
      <c r="J88" s="22">
        <v>804.1</v>
      </c>
      <c r="K88" s="28">
        <v>50</v>
      </c>
      <c r="L88" s="23">
        <v>4295960.08</v>
      </c>
      <c r="M88" s="23">
        <v>0</v>
      </c>
      <c r="N88" s="23">
        <v>0</v>
      </c>
      <c r="O88" s="23">
        <f t="shared" si="10"/>
        <v>193318.2</v>
      </c>
      <c r="P88" s="23">
        <f t="shared" si="11"/>
        <v>4102641.88</v>
      </c>
      <c r="Q88" s="23">
        <f t="shared" si="12"/>
        <v>4810.7055767077272</v>
      </c>
      <c r="R88" s="23">
        <v>12392.77</v>
      </c>
      <c r="S88" s="29">
        <v>43830</v>
      </c>
    </row>
    <row r="89" spans="1:19" s="10" customFormat="1" x14ac:dyDescent="0.25">
      <c r="A89" s="17">
        <v>13</v>
      </c>
      <c r="B89" s="6" t="s">
        <v>80</v>
      </c>
      <c r="C89" s="25">
        <v>1988</v>
      </c>
      <c r="D89" s="22">
        <v>0</v>
      </c>
      <c r="E89" s="9" t="s">
        <v>29</v>
      </c>
      <c r="F89" s="22">
        <v>2</v>
      </c>
      <c r="G89" s="22">
        <v>3</v>
      </c>
      <c r="H89" s="27">
        <v>788.8</v>
      </c>
      <c r="I89" s="27">
        <v>699.8</v>
      </c>
      <c r="J89" s="22">
        <v>341</v>
      </c>
      <c r="K89" s="28">
        <v>55</v>
      </c>
      <c r="L89" s="23">
        <v>3366531.76</v>
      </c>
      <c r="M89" s="23">
        <v>0</v>
      </c>
      <c r="N89" s="23">
        <v>0</v>
      </c>
      <c r="O89" s="23">
        <f t="shared" si="10"/>
        <v>151493.93</v>
      </c>
      <c r="P89" s="23">
        <f t="shared" si="11"/>
        <v>3215037.8299999996</v>
      </c>
      <c r="Q89" s="23">
        <f t="shared" si="12"/>
        <v>4810.7055730208631</v>
      </c>
      <c r="R89" s="23">
        <v>12392.77</v>
      </c>
      <c r="S89" s="29">
        <v>43830</v>
      </c>
    </row>
    <row r="90" spans="1:19" s="10" customFormat="1" x14ac:dyDescent="0.25">
      <c r="A90" s="17">
        <v>14</v>
      </c>
      <c r="B90" s="6" t="s">
        <v>81</v>
      </c>
      <c r="C90" s="25">
        <v>1988</v>
      </c>
      <c r="D90" s="22">
        <v>0</v>
      </c>
      <c r="E90" s="9" t="s">
        <v>29</v>
      </c>
      <c r="F90" s="22">
        <v>2</v>
      </c>
      <c r="G90" s="22">
        <v>3</v>
      </c>
      <c r="H90" s="27">
        <v>812</v>
      </c>
      <c r="I90" s="27">
        <v>724.6</v>
      </c>
      <c r="J90" s="22">
        <v>724.6</v>
      </c>
      <c r="K90" s="28">
        <v>56</v>
      </c>
      <c r="L90" s="23">
        <v>5321939.72</v>
      </c>
      <c r="M90" s="23">
        <v>0</v>
      </c>
      <c r="N90" s="23">
        <v>0</v>
      </c>
      <c r="O90" s="23">
        <f t="shared" si="10"/>
        <v>239487.29</v>
      </c>
      <c r="P90" s="23">
        <f t="shared" si="11"/>
        <v>5082452.43</v>
      </c>
      <c r="Q90" s="23">
        <f t="shared" si="12"/>
        <v>7344.6587358542638</v>
      </c>
      <c r="R90" s="23">
        <v>12392.77</v>
      </c>
      <c r="S90" s="29">
        <v>43830</v>
      </c>
    </row>
    <row r="91" spans="1:19" s="10" customFormat="1" x14ac:dyDescent="0.25">
      <c r="A91" s="17">
        <v>15</v>
      </c>
      <c r="B91" s="6" t="s">
        <v>82</v>
      </c>
      <c r="C91" s="25">
        <v>1989</v>
      </c>
      <c r="D91" s="22">
        <v>0</v>
      </c>
      <c r="E91" s="9" t="s">
        <v>29</v>
      </c>
      <c r="F91" s="22">
        <v>2</v>
      </c>
      <c r="G91" s="22">
        <v>2</v>
      </c>
      <c r="H91" s="27">
        <v>714.9</v>
      </c>
      <c r="I91" s="27">
        <v>639.72</v>
      </c>
      <c r="J91" s="22">
        <v>111.9</v>
      </c>
      <c r="K91" s="28">
        <v>51</v>
      </c>
      <c r="L91" s="23">
        <v>3077504.58</v>
      </c>
      <c r="M91" s="23">
        <v>0</v>
      </c>
      <c r="N91" s="23">
        <v>0</v>
      </c>
      <c r="O91" s="23">
        <f t="shared" si="10"/>
        <v>138487.71</v>
      </c>
      <c r="P91" s="23">
        <f t="shared" si="11"/>
        <v>2939016.87</v>
      </c>
      <c r="Q91" s="23">
        <f t="shared" si="12"/>
        <v>4810.7055899456009</v>
      </c>
      <c r="R91" s="23">
        <v>12392.77</v>
      </c>
      <c r="S91" s="29">
        <v>43830</v>
      </c>
    </row>
    <row r="92" spans="1:19" s="10" customFormat="1" x14ac:dyDescent="0.25">
      <c r="A92" s="17">
        <v>16</v>
      </c>
      <c r="B92" s="6" t="s">
        <v>83</v>
      </c>
      <c r="C92" s="25">
        <v>1989</v>
      </c>
      <c r="D92" s="22">
        <v>0</v>
      </c>
      <c r="E92" s="9" t="s">
        <v>29</v>
      </c>
      <c r="F92" s="22">
        <v>2</v>
      </c>
      <c r="G92" s="22">
        <v>2</v>
      </c>
      <c r="H92" s="27">
        <v>725.8</v>
      </c>
      <c r="I92" s="27">
        <v>652.1</v>
      </c>
      <c r="J92" s="22">
        <v>548.6</v>
      </c>
      <c r="K92" s="28">
        <v>49</v>
      </c>
      <c r="L92" s="23">
        <v>3161595.71</v>
      </c>
      <c r="M92" s="23">
        <v>0</v>
      </c>
      <c r="N92" s="23">
        <v>0</v>
      </c>
      <c r="O92" s="23">
        <f t="shared" si="10"/>
        <v>142271.81</v>
      </c>
      <c r="P92" s="23">
        <f t="shared" si="11"/>
        <v>3019323.9</v>
      </c>
      <c r="Q92" s="23">
        <f t="shared" si="12"/>
        <v>4848.3295660174817</v>
      </c>
      <c r="R92" s="23">
        <v>12392.77</v>
      </c>
      <c r="S92" s="29">
        <v>43830</v>
      </c>
    </row>
    <row r="93" spans="1:19" s="10" customFormat="1" x14ac:dyDescent="0.25">
      <c r="A93" s="17">
        <v>17</v>
      </c>
      <c r="B93" s="6" t="s">
        <v>84</v>
      </c>
      <c r="C93" s="25">
        <v>1988</v>
      </c>
      <c r="D93" s="22">
        <v>0</v>
      </c>
      <c r="E93" s="9" t="s">
        <v>29</v>
      </c>
      <c r="F93" s="22">
        <v>2</v>
      </c>
      <c r="G93" s="22">
        <v>2</v>
      </c>
      <c r="H93" s="27">
        <v>1024.7</v>
      </c>
      <c r="I93" s="27">
        <v>922.8</v>
      </c>
      <c r="J93" s="22">
        <v>418.1</v>
      </c>
      <c r="K93" s="28">
        <v>41</v>
      </c>
      <c r="L93" s="23">
        <v>6628069.1399999997</v>
      </c>
      <c r="M93" s="23">
        <v>0</v>
      </c>
      <c r="N93" s="23">
        <v>0</v>
      </c>
      <c r="O93" s="23">
        <f t="shared" si="10"/>
        <v>298263.11</v>
      </c>
      <c r="P93" s="23">
        <f t="shared" si="11"/>
        <v>6329806.0299999993</v>
      </c>
      <c r="Q93" s="23">
        <f t="shared" si="12"/>
        <v>7182.5630039011703</v>
      </c>
      <c r="R93" s="23">
        <v>12392.77</v>
      </c>
      <c r="S93" s="29">
        <v>43830</v>
      </c>
    </row>
    <row r="94" spans="1:19" s="10" customFormat="1" x14ac:dyDescent="0.25">
      <c r="A94" s="17">
        <v>18</v>
      </c>
      <c r="B94" s="6" t="s">
        <v>85</v>
      </c>
      <c r="C94" s="25">
        <v>1988</v>
      </c>
      <c r="D94" s="22">
        <v>0</v>
      </c>
      <c r="E94" s="9" t="s">
        <v>29</v>
      </c>
      <c r="F94" s="22">
        <v>2</v>
      </c>
      <c r="G94" s="22">
        <v>2</v>
      </c>
      <c r="H94" s="27">
        <v>1027.2</v>
      </c>
      <c r="I94" s="27">
        <v>922.5</v>
      </c>
      <c r="J94" s="22">
        <v>376.4</v>
      </c>
      <c r="K94" s="28">
        <v>38</v>
      </c>
      <c r="L94" s="23">
        <v>6630054.4299999997</v>
      </c>
      <c r="M94" s="23">
        <v>0</v>
      </c>
      <c r="N94" s="23">
        <v>0</v>
      </c>
      <c r="O94" s="23">
        <f t="shared" si="10"/>
        <v>298352.45</v>
      </c>
      <c r="P94" s="23">
        <f t="shared" si="11"/>
        <v>6331701.9799999995</v>
      </c>
      <c r="Q94" s="23">
        <f t="shared" si="12"/>
        <v>7187.0508726287262</v>
      </c>
      <c r="R94" s="23">
        <v>12392.77</v>
      </c>
      <c r="S94" s="29">
        <v>43830</v>
      </c>
    </row>
    <row r="95" spans="1:19" s="10" customFormat="1" x14ac:dyDescent="0.25">
      <c r="A95" s="17">
        <v>19</v>
      </c>
      <c r="B95" s="6" t="s">
        <v>86</v>
      </c>
      <c r="C95" s="25">
        <v>1988</v>
      </c>
      <c r="D95" s="22">
        <v>0</v>
      </c>
      <c r="E95" s="9" t="s">
        <v>29</v>
      </c>
      <c r="F95" s="22">
        <v>2</v>
      </c>
      <c r="G95" s="22">
        <v>2</v>
      </c>
      <c r="H95" s="27">
        <v>911.6</v>
      </c>
      <c r="I95" s="27">
        <v>594.9</v>
      </c>
      <c r="J95" s="22">
        <v>304.3</v>
      </c>
      <c r="K95" s="28">
        <v>52</v>
      </c>
      <c r="L95" s="23">
        <v>2861888.75</v>
      </c>
      <c r="M95" s="23">
        <v>0</v>
      </c>
      <c r="N95" s="23">
        <v>0</v>
      </c>
      <c r="O95" s="23">
        <f t="shared" si="10"/>
        <v>128784.99</v>
      </c>
      <c r="P95" s="23">
        <f t="shared" si="11"/>
        <v>2733103.76</v>
      </c>
      <c r="Q95" s="23">
        <f t="shared" si="12"/>
        <v>4810.7055807698771</v>
      </c>
      <c r="R95" s="23">
        <v>12392.77</v>
      </c>
      <c r="S95" s="29">
        <v>43830</v>
      </c>
    </row>
    <row r="96" spans="1:19" s="10" customFormat="1" x14ac:dyDescent="0.25">
      <c r="A96" s="17">
        <v>20</v>
      </c>
      <c r="B96" s="6" t="s">
        <v>88</v>
      </c>
      <c r="C96" s="25">
        <v>1989</v>
      </c>
      <c r="D96" s="22">
        <v>0</v>
      </c>
      <c r="E96" s="9" t="s">
        <v>29</v>
      </c>
      <c r="F96" s="22">
        <v>2</v>
      </c>
      <c r="G96" s="22">
        <v>2</v>
      </c>
      <c r="H96" s="27">
        <v>1116.7</v>
      </c>
      <c r="I96" s="27">
        <v>909.5</v>
      </c>
      <c r="J96" s="22">
        <v>473.7</v>
      </c>
      <c r="K96" s="28">
        <v>52</v>
      </c>
      <c r="L96" s="23">
        <v>4311121.4800000004</v>
      </c>
      <c r="M96" s="23">
        <v>0</v>
      </c>
      <c r="N96" s="23">
        <v>0</v>
      </c>
      <c r="O96" s="23">
        <f t="shared" si="10"/>
        <v>194000.47</v>
      </c>
      <c r="P96" s="23">
        <f t="shared" si="11"/>
        <v>4117121.0100000002</v>
      </c>
      <c r="Q96" s="23">
        <f t="shared" si="12"/>
        <v>4740.1005827377685</v>
      </c>
      <c r="R96" s="23">
        <v>12392.77</v>
      </c>
      <c r="S96" s="29">
        <v>43830</v>
      </c>
    </row>
    <row r="97" spans="1:19" s="10" customFormat="1" x14ac:dyDescent="0.25">
      <c r="A97" s="17">
        <v>21</v>
      </c>
      <c r="B97" s="6" t="s">
        <v>87</v>
      </c>
      <c r="C97" s="25">
        <v>1999</v>
      </c>
      <c r="D97" s="22">
        <v>0</v>
      </c>
      <c r="E97" s="9" t="s">
        <v>30</v>
      </c>
      <c r="F97" s="22">
        <v>3</v>
      </c>
      <c r="G97" s="22">
        <v>3</v>
      </c>
      <c r="H97" s="27">
        <v>1838</v>
      </c>
      <c r="I97" s="27">
        <v>1589.2</v>
      </c>
      <c r="J97" s="22">
        <v>537.1</v>
      </c>
      <c r="K97" s="28">
        <v>80</v>
      </c>
      <c r="L97" s="23">
        <v>8508310.0800000001</v>
      </c>
      <c r="M97" s="23">
        <v>0</v>
      </c>
      <c r="N97" s="23">
        <v>0</v>
      </c>
      <c r="O97" s="23">
        <f t="shared" si="10"/>
        <v>382873.95</v>
      </c>
      <c r="P97" s="23">
        <f t="shared" si="11"/>
        <v>8125436.1299999999</v>
      </c>
      <c r="Q97" s="23">
        <f t="shared" si="12"/>
        <v>5353.8321671281146</v>
      </c>
      <c r="R97" s="23">
        <v>18763.55</v>
      </c>
      <c r="S97" s="29">
        <v>43830</v>
      </c>
    </row>
    <row r="98" spans="1:19" s="10" customFormat="1" x14ac:dyDescent="0.25">
      <c r="A98" s="17">
        <v>22</v>
      </c>
      <c r="B98" s="6" t="s">
        <v>89</v>
      </c>
      <c r="C98" s="25">
        <v>2002</v>
      </c>
      <c r="D98" s="22">
        <v>0</v>
      </c>
      <c r="E98" s="9" t="s">
        <v>27</v>
      </c>
      <c r="F98" s="22">
        <v>3</v>
      </c>
      <c r="G98" s="22">
        <v>5</v>
      </c>
      <c r="H98" s="27">
        <v>4157.3</v>
      </c>
      <c r="I98" s="27">
        <v>3725.2</v>
      </c>
      <c r="J98" s="22">
        <v>1828.4</v>
      </c>
      <c r="K98" s="28">
        <v>108</v>
      </c>
      <c r="L98" s="23">
        <v>15288944.119999999</v>
      </c>
      <c r="M98" s="23">
        <v>0</v>
      </c>
      <c r="N98" s="23">
        <v>0</v>
      </c>
      <c r="O98" s="23">
        <f t="shared" si="10"/>
        <v>688002.49</v>
      </c>
      <c r="P98" s="23">
        <f t="shared" si="11"/>
        <v>14600941.629999999</v>
      </c>
      <c r="Q98" s="23">
        <f t="shared" si="12"/>
        <v>4104.1941694405668</v>
      </c>
      <c r="R98" s="23">
        <v>17192.509999999998</v>
      </c>
      <c r="S98" s="29">
        <v>43830</v>
      </c>
    </row>
    <row r="99" spans="1:19" s="10" customFormat="1" x14ac:dyDescent="0.25">
      <c r="A99" s="17">
        <v>23</v>
      </c>
      <c r="B99" s="6" t="s">
        <v>90</v>
      </c>
      <c r="C99" s="25">
        <v>1989</v>
      </c>
      <c r="D99" s="22">
        <v>0</v>
      </c>
      <c r="E99" s="9" t="s">
        <v>29</v>
      </c>
      <c r="F99" s="22">
        <v>2</v>
      </c>
      <c r="G99" s="22">
        <v>3</v>
      </c>
      <c r="H99" s="27">
        <v>852.8</v>
      </c>
      <c r="I99" s="27">
        <v>748.9</v>
      </c>
      <c r="J99" s="22">
        <v>610.6</v>
      </c>
      <c r="K99" s="28">
        <v>42</v>
      </c>
      <c r="L99" s="23">
        <v>3549861.33</v>
      </c>
      <c r="M99" s="23">
        <v>0</v>
      </c>
      <c r="N99" s="23">
        <v>0</v>
      </c>
      <c r="O99" s="23">
        <f t="shared" si="10"/>
        <v>159743.76</v>
      </c>
      <c r="P99" s="23">
        <f t="shared" si="11"/>
        <v>3390117.5700000003</v>
      </c>
      <c r="Q99" s="23">
        <f t="shared" si="12"/>
        <v>4740.1005875283754</v>
      </c>
      <c r="R99" s="23">
        <v>12392.77</v>
      </c>
      <c r="S99" s="29">
        <v>43830</v>
      </c>
    </row>
    <row r="100" spans="1:19" s="10" customFormat="1" x14ac:dyDescent="0.25">
      <c r="A100" s="17">
        <v>24</v>
      </c>
      <c r="B100" s="6" t="s">
        <v>91</v>
      </c>
      <c r="C100" s="25">
        <v>1989</v>
      </c>
      <c r="D100" s="22">
        <v>0</v>
      </c>
      <c r="E100" s="9" t="s">
        <v>29</v>
      </c>
      <c r="F100" s="22">
        <v>2</v>
      </c>
      <c r="G100" s="22">
        <v>2</v>
      </c>
      <c r="H100" s="27">
        <v>925.6</v>
      </c>
      <c r="I100" s="27">
        <v>571.9</v>
      </c>
      <c r="J100" s="22">
        <v>169.2</v>
      </c>
      <c r="K100" s="28">
        <v>76</v>
      </c>
      <c r="L100" s="23">
        <v>4091885.52</v>
      </c>
      <c r="M100" s="23">
        <v>0</v>
      </c>
      <c r="N100" s="23">
        <v>0</v>
      </c>
      <c r="O100" s="23">
        <f t="shared" si="10"/>
        <v>184134.85</v>
      </c>
      <c r="P100" s="23">
        <f t="shared" si="11"/>
        <v>3907750.67</v>
      </c>
      <c r="Q100" s="23">
        <f t="shared" si="12"/>
        <v>7154.8968700821824</v>
      </c>
      <c r="R100" s="23">
        <v>12392.77</v>
      </c>
      <c r="S100" s="29">
        <v>43830</v>
      </c>
    </row>
    <row r="101" spans="1:19" s="10" customFormat="1" x14ac:dyDescent="0.25">
      <c r="A101" s="17">
        <v>25</v>
      </c>
      <c r="B101" s="6" t="s">
        <v>92</v>
      </c>
      <c r="C101" s="25">
        <v>1985</v>
      </c>
      <c r="D101" s="22">
        <v>0</v>
      </c>
      <c r="E101" s="9" t="s">
        <v>29</v>
      </c>
      <c r="F101" s="22">
        <v>2</v>
      </c>
      <c r="G101" s="22">
        <v>3</v>
      </c>
      <c r="H101" s="27">
        <v>834.7</v>
      </c>
      <c r="I101" s="27">
        <v>727.7</v>
      </c>
      <c r="J101" s="22">
        <v>497.6</v>
      </c>
      <c r="K101" s="28">
        <v>49</v>
      </c>
      <c r="L101" s="23">
        <v>2504141.09</v>
      </c>
      <c r="M101" s="23">
        <v>0</v>
      </c>
      <c r="N101" s="23">
        <v>0</v>
      </c>
      <c r="O101" s="23">
        <f t="shared" si="10"/>
        <v>112686.35</v>
      </c>
      <c r="P101" s="23">
        <f t="shared" si="11"/>
        <v>2391454.7399999998</v>
      </c>
      <c r="Q101" s="23">
        <f t="shared" si="12"/>
        <v>3441.1723100178642</v>
      </c>
      <c r="R101" s="23">
        <v>12392.77</v>
      </c>
      <c r="S101" s="29">
        <v>43830</v>
      </c>
    </row>
    <row r="102" spans="1:19" s="10" customFormat="1" x14ac:dyDescent="0.25">
      <c r="A102" s="17">
        <v>26</v>
      </c>
      <c r="B102" s="6" t="s">
        <v>93</v>
      </c>
      <c r="C102" s="25">
        <v>1988</v>
      </c>
      <c r="D102" s="22">
        <v>0</v>
      </c>
      <c r="E102" s="9" t="s">
        <v>27</v>
      </c>
      <c r="F102" s="22">
        <v>2</v>
      </c>
      <c r="G102" s="22">
        <v>2</v>
      </c>
      <c r="H102" s="27">
        <v>791.6</v>
      </c>
      <c r="I102" s="27">
        <v>722</v>
      </c>
      <c r="J102" s="22">
        <v>722</v>
      </c>
      <c r="K102" s="28">
        <v>62</v>
      </c>
      <c r="L102" s="23">
        <v>4008279.1</v>
      </c>
      <c r="M102" s="23">
        <v>0</v>
      </c>
      <c r="N102" s="23">
        <v>0</v>
      </c>
      <c r="O102" s="23">
        <f t="shared" si="10"/>
        <v>180372.56</v>
      </c>
      <c r="P102" s="23">
        <f t="shared" si="11"/>
        <v>3827906.54</v>
      </c>
      <c r="Q102" s="23">
        <f t="shared" si="12"/>
        <v>5551.6331024930751</v>
      </c>
      <c r="R102" s="23">
        <v>17192.509999999998</v>
      </c>
      <c r="S102" s="29">
        <v>43830</v>
      </c>
    </row>
    <row r="103" spans="1:19" s="10" customFormat="1" x14ac:dyDescent="0.25">
      <c r="A103" s="17">
        <v>27</v>
      </c>
      <c r="B103" s="6" t="s">
        <v>94</v>
      </c>
      <c r="C103" s="25">
        <v>1986</v>
      </c>
      <c r="D103" s="22">
        <v>0</v>
      </c>
      <c r="E103" s="9" t="s">
        <v>27</v>
      </c>
      <c r="F103" s="22">
        <v>2</v>
      </c>
      <c r="G103" s="22">
        <v>2</v>
      </c>
      <c r="H103" s="27">
        <v>795.2</v>
      </c>
      <c r="I103" s="27">
        <v>725.2</v>
      </c>
      <c r="J103" s="22">
        <v>561.20000000000005</v>
      </c>
      <c r="K103" s="28">
        <v>57</v>
      </c>
      <c r="L103" s="23">
        <v>4026044.34</v>
      </c>
      <c r="M103" s="23">
        <v>0</v>
      </c>
      <c r="N103" s="23">
        <v>0</v>
      </c>
      <c r="O103" s="23">
        <f t="shared" si="10"/>
        <v>181172</v>
      </c>
      <c r="P103" s="23">
        <f t="shared" si="11"/>
        <v>3844872.34</v>
      </c>
      <c r="Q103" s="23">
        <f t="shared" si="12"/>
        <v>5551.6331218974074</v>
      </c>
      <c r="R103" s="23">
        <v>17192.509999999998</v>
      </c>
      <c r="S103" s="29">
        <v>43830</v>
      </c>
    </row>
    <row r="104" spans="1:19" s="10" customFormat="1" x14ac:dyDescent="0.25">
      <c r="A104" s="17">
        <v>28</v>
      </c>
      <c r="B104" s="6" t="s">
        <v>95</v>
      </c>
      <c r="C104" s="25">
        <v>1987</v>
      </c>
      <c r="D104" s="22">
        <v>0</v>
      </c>
      <c r="E104" s="9" t="s">
        <v>27</v>
      </c>
      <c r="F104" s="22">
        <v>2</v>
      </c>
      <c r="G104" s="22">
        <v>2</v>
      </c>
      <c r="H104" s="27">
        <v>782.9</v>
      </c>
      <c r="I104" s="27">
        <v>716.2</v>
      </c>
      <c r="J104" s="22">
        <v>577.6</v>
      </c>
      <c r="K104" s="28">
        <v>65</v>
      </c>
      <c r="L104" s="23">
        <v>3976079.64</v>
      </c>
      <c r="M104" s="23">
        <v>0</v>
      </c>
      <c r="N104" s="23">
        <v>0</v>
      </c>
      <c r="O104" s="23">
        <f t="shared" si="10"/>
        <v>178923.58</v>
      </c>
      <c r="P104" s="23">
        <f t="shared" si="11"/>
        <v>3797156.06</v>
      </c>
      <c r="Q104" s="23">
        <f t="shared" si="12"/>
        <v>5551.633119240435</v>
      </c>
      <c r="R104" s="23">
        <v>17192.509999999998</v>
      </c>
      <c r="S104" s="29">
        <v>43830</v>
      </c>
    </row>
    <row r="105" spans="1:19" s="10" customFormat="1" x14ac:dyDescent="0.25">
      <c r="A105" s="17">
        <v>29</v>
      </c>
      <c r="B105" s="6" t="s">
        <v>96</v>
      </c>
      <c r="C105" s="25">
        <v>1988</v>
      </c>
      <c r="D105" s="22">
        <v>0</v>
      </c>
      <c r="E105" s="9" t="s">
        <v>27</v>
      </c>
      <c r="F105" s="22">
        <v>2</v>
      </c>
      <c r="G105" s="22">
        <v>2</v>
      </c>
      <c r="H105" s="27">
        <v>798.4</v>
      </c>
      <c r="I105" s="27">
        <v>730.9</v>
      </c>
      <c r="J105" s="22">
        <v>730.9</v>
      </c>
      <c r="K105" s="28">
        <v>51</v>
      </c>
      <c r="L105" s="23">
        <v>4057688.64</v>
      </c>
      <c r="M105" s="23">
        <v>0</v>
      </c>
      <c r="N105" s="23">
        <v>0</v>
      </c>
      <c r="O105" s="23">
        <f t="shared" si="10"/>
        <v>182595.99</v>
      </c>
      <c r="P105" s="23">
        <f t="shared" si="11"/>
        <v>3875092.6500000004</v>
      </c>
      <c r="Q105" s="23">
        <f t="shared" si="12"/>
        <v>5551.6331098645505</v>
      </c>
      <c r="R105" s="23">
        <v>17192.509999999998</v>
      </c>
      <c r="S105" s="29">
        <v>43830</v>
      </c>
    </row>
    <row r="106" spans="1:19" s="10" customFormat="1" x14ac:dyDescent="0.25">
      <c r="A106" s="17">
        <v>30</v>
      </c>
      <c r="B106" s="6" t="s">
        <v>97</v>
      </c>
      <c r="C106" s="25">
        <v>1988</v>
      </c>
      <c r="D106" s="22">
        <v>0</v>
      </c>
      <c r="E106" s="9" t="s">
        <v>27</v>
      </c>
      <c r="F106" s="22">
        <v>2</v>
      </c>
      <c r="G106" s="22">
        <v>2</v>
      </c>
      <c r="H106" s="27">
        <v>824.4</v>
      </c>
      <c r="I106" s="27">
        <v>754.1</v>
      </c>
      <c r="J106" s="22">
        <v>560.79999999999995</v>
      </c>
      <c r="K106" s="28">
        <v>43</v>
      </c>
      <c r="L106" s="23">
        <v>4186486.53</v>
      </c>
      <c r="M106" s="23">
        <v>0</v>
      </c>
      <c r="N106" s="23">
        <v>0</v>
      </c>
      <c r="O106" s="23">
        <f t="shared" si="10"/>
        <v>188391.89</v>
      </c>
      <c r="P106" s="23">
        <f t="shared" si="11"/>
        <v>3998094.6399999997</v>
      </c>
      <c r="Q106" s="23">
        <f t="shared" si="12"/>
        <v>5551.6331123193204</v>
      </c>
      <c r="R106" s="23">
        <v>17192.509999999998</v>
      </c>
      <c r="S106" s="29">
        <v>43830</v>
      </c>
    </row>
    <row r="107" spans="1:19" s="10" customFormat="1" x14ac:dyDescent="0.25">
      <c r="A107" s="17">
        <v>31</v>
      </c>
      <c r="B107" s="6" t="s">
        <v>98</v>
      </c>
      <c r="C107" s="25">
        <v>1989</v>
      </c>
      <c r="D107" s="22">
        <v>0</v>
      </c>
      <c r="E107" s="9" t="s">
        <v>27</v>
      </c>
      <c r="F107" s="22">
        <v>3</v>
      </c>
      <c r="G107" s="22">
        <v>2</v>
      </c>
      <c r="H107" s="27">
        <v>1154.5999999999999</v>
      </c>
      <c r="I107" s="27">
        <v>1121.3</v>
      </c>
      <c r="J107" s="22">
        <v>929.4</v>
      </c>
      <c r="K107" s="28">
        <v>42</v>
      </c>
      <c r="L107" s="23">
        <v>3843002.02</v>
      </c>
      <c r="M107" s="23">
        <v>0</v>
      </c>
      <c r="N107" s="23">
        <v>0</v>
      </c>
      <c r="O107" s="23">
        <f t="shared" si="10"/>
        <v>172935.09</v>
      </c>
      <c r="P107" s="23">
        <f t="shared" si="11"/>
        <v>3670066.93</v>
      </c>
      <c r="Q107" s="23">
        <f t="shared" si="12"/>
        <v>3427.2737180058862</v>
      </c>
      <c r="R107" s="23">
        <v>17192.509999999998</v>
      </c>
      <c r="S107" s="29">
        <v>43830</v>
      </c>
    </row>
    <row r="108" spans="1:19" s="10" customFormat="1" x14ac:dyDescent="0.25">
      <c r="A108" s="17">
        <v>32</v>
      </c>
      <c r="B108" s="6" t="s">
        <v>99</v>
      </c>
      <c r="C108" s="25">
        <v>1988</v>
      </c>
      <c r="D108" s="22">
        <v>0</v>
      </c>
      <c r="E108" s="9" t="s">
        <v>27</v>
      </c>
      <c r="F108" s="22">
        <v>2</v>
      </c>
      <c r="G108" s="22">
        <v>2</v>
      </c>
      <c r="H108" s="27">
        <v>798.5</v>
      </c>
      <c r="I108" s="27">
        <v>732.5</v>
      </c>
      <c r="J108" s="22">
        <v>629</v>
      </c>
      <c r="K108" s="28">
        <v>59</v>
      </c>
      <c r="L108" s="23">
        <v>4066571.26</v>
      </c>
      <c r="M108" s="23">
        <v>0</v>
      </c>
      <c r="N108" s="23">
        <v>0</v>
      </c>
      <c r="O108" s="23">
        <f t="shared" si="10"/>
        <v>182995.71</v>
      </c>
      <c r="P108" s="23">
        <f t="shared" si="11"/>
        <v>3883575.55</v>
      </c>
      <c r="Q108" s="23">
        <f t="shared" si="12"/>
        <v>5551.6331194539243</v>
      </c>
      <c r="R108" s="23">
        <v>17192.509999999998</v>
      </c>
      <c r="S108" s="29">
        <v>43830</v>
      </c>
    </row>
    <row r="109" spans="1:19" s="10" customFormat="1" x14ac:dyDescent="0.25">
      <c r="A109" s="17">
        <v>33</v>
      </c>
      <c r="B109" s="6" t="s">
        <v>100</v>
      </c>
      <c r="C109" s="25">
        <v>1988</v>
      </c>
      <c r="D109" s="22">
        <v>0</v>
      </c>
      <c r="E109" s="9" t="s">
        <v>27</v>
      </c>
      <c r="F109" s="22">
        <v>2</v>
      </c>
      <c r="G109" s="22">
        <v>2</v>
      </c>
      <c r="H109" s="27">
        <v>782.7</v>
      </c>
      <c r="I109" s="27">
        <v>728.6</v>
      </c>
      <c r="J109" s="22">
        <v>567.9</v>
      </c>
      <c r="K109" s="28">
        <v>63</v>
      </c>
      <c r="L109" s="23">
        <v>4044919.89</v>
      </c>
      <c r="M109" s="23">
        <v>0</v>
      </c>
      <c r="N109" s="23">
        <v>0</v>
      </c>
      <c r="O109" s="23">
        <f t="shared" ref="O109:O134" si="13">ROUND(L109*0.045,2)</f>
        <v>182021.4</v>
      </c>
      <c r="P109" s="23">
        <f t="shared" ref="P109:P134" si="14">L109-(M109+N109+O109)</f>
        <v>3862898.49</v>
      </c>
      <c r="Q109" s="23">
        <f t="shared" ref="Q109:Q133" si="15">L109/I109</f>
        <v>5551.6331183090861</v>
      </c>
      <c r="R109" s="23">
        <v>17192.509999999998</v>
      </c>
      <c r="S109" s="29">
        <v>43830</v>
      </c>
    </row>
    <row r="110" spans="1:19" s="10" customFormat="1" x14ac:dyDescent="0.25">
      <c r="A110" s="17">
        <v>34</v>
      </c>
      <c r="B110" s="6" t="s">
        <v>101</v>
      </c>
      <c r="C110" s="25">
        <v>1987</v>
      </c>
      <c r="D110" s="22">
        <v>0</v>
      </c>
      <c r="E110" s="9" t="s">
        <v>27</v>
      </c>
      <c r="F110" s="22">
        <v>2</v>
      </c>
      <c r="G110" s="22">
        <v>2</v>
      </c>
      <c r="H110" s="27">
        <v>834</v>
      </c>
      <c r="I110" s="27">
        <v>758.1</v>
      </c>
      <c r="J110" s="22">
        <v>758.1</v>
      </c>
      <c r="K110" s="28">
        <v>31</v>
      </c>
      <c r="L110" s="23">
        <v>4208693.05</v>
      </c>
      <c r="M110" s="23">
        <v>0</v>
      </c>
      <c r="N110" s="23">
        <v>0</v>
      </c>
      <c r="O110" s="23">
        <f t="shared" si="13"/>
        <v>189391.19</v>
      </c>
      <c r="P110" s="23">
        <f t="shared" si="14"/>
        <v>4019301.86</v>
      </c>
      <c r="Q110" s="23">
        <f t="shared" si="15"/>
        <v>5551.6330958976387</v>
      </c>
      <c r="R110" s="23">
        <v>17192.509999999998</v>
      </c>
      <c r="S110" s="29">
        <v>43830</v>
      </c>
    </row>
    <row r="111" spans="1:19" s="10" customFormat="1" x14ac:dyDescent="0.25">
      <c r="A111" s="17">
        <v>35</v>
      </c>
      <c r="B111" s="6" t="s">
        <v>102</v>
      </c>
      <c r="C111" s="25">
        <v>1986</v>
      </c>
      <c r="D111" s="22">
        <v>0</v>
      </c>
      <c r="E111" s="9" t="s">
        <v>29</v>
      </c>
      <c r="F111" s="22">
        <v>2</v>
      </c>
      <c r="G111" s="22">
        <v>3</v>
      </c>
      <c r="H111" s="27">
        <v>851.7</v>
      </c>
      <c r="I111" s="27">
        <v>734</v>
      </c>
      <c r="J111" s="22">
        <v>691.7</v>
      </c>
      <c r="K111" s="28">
        <v>73</v>
      </c>
      <c r="L111" s="23">
        <v>2223260.67</v>
      </c>
      <c r="M111" s="23">
        <v>0</v>
      </c>
      <c r="N111" s="23">
        <v>0</v>
      </c>
      <c r="O111" s="23">
        <f t="shared" si="13"/>
        <v>100046.73</v>
      </c>
      <c r="P111" s="23">
        <f t="shared" si="14"/>
        <v>2123213.94</v>
      </c>
      <c r="Q111" s="23">
        <f t="shared" si="15"/>
        <v>3028.9654904632152</v>
      </c>
      <c r="R111" s="23">
        <v>12392.77</v>
      </c>
      <c r="S111" s="29">
        <v>43830</v>
      </c>
    </row>
    <row r="112" spans="1:19" s="10" customFormat="1" x14ac:dyDescent="0.25">
      <c r="A112" s="17">
        <v>36</v>
      </c>
      <c r="B112" s="6" t="s">
        <v>103</v>
      </c>
      <c r="C112" s="25">
        <v>1987</v>
      </c>
      <c r="D112" s="22">
        <v>0</v>
      </c>
      <c r="E112" s="9" t="s">
        <v>30</v>
      </c>
      <c r="F112" s="22">
        <v>5</v>
      </c>
      <c r="G112" s="22">
        <v>8</v>
      </c>
      <c r="H112" s="27">
        <v>7686.9</v>
      </c>
      <c r="I112" s="27">
        <v>6603.8</v>
      </c>
      <c r="J112" s="22">
        <v>6191.4</v>
      </c>
      <c r="K112" s="28">
        <v>391</v>
      </c>
      <c r="L112" s="23">
        <v>29090230.699999999</v>
      </c>
      <c r="M112" s="23">
        <v>0</v>
      </c>
      <c r="N112" s="23">
        <v>0</v>
      </c>
      <c r="O112" s="23">
        <f t="shared" si="13"/>
        <v>1309060.3799999999</v>
      </c>
      <c r="P112" s="23">
        <f t="shared" si="14"/>
        <v>27781170.32</v>
      </c>
      <c r="Q112" s="23">
        <f t="shared" si="15"/>
        <v>4405.0744571307423</v>
      </c>
      <c r="R112" s="23">
        <v>18763.55</v>
      </c>
      <c r="S112" s="29">
        <v>43830</v>
      </c>
    </row>
    <row r="113" spans="1:19" s="10" customFormat="1" x14ac:dyDescent="0.25">
      <c r="A113" s="17">
        <v>37</v>
      </c>
      <c r="B113" s="6" t="s">
        <v>104</v>
      </c>
      <c r="C113" s="25">
        <v>1985</v>
      </c>
      <c r="D113" s="22">
        <v>0</v>
      </c>
      <c r="E113" s="9" t="s">
        <v>30</v>
      </c>
      <c r="F113" s="22">
        <v>5</v>
      </c>
      <c r="G113" s="22">
        <v>6</v>
      </c>
      <c r="H113" s="27">
        <v>5823.9</v>
      </c>
      <c r="I113" s="27">
        <v>5088.2</v>
      </c>
      <c r="J113" s="22">
        <v>4979.3999999999996</v>
      </c>
      <c r="K113" s="28">
        <v>265</v>
      </c>
      <c r="L113" s="23">
        <v>9447941.8699999992</v>
      </c>
      <c r="M113" s="23">
        <v>0</v>
      </c>
      <c r="N113" s="23">
        <v>0</v>
      </c>
      <c r="O113" s="23">
        <f t="shared" si="13"/>
        <v>425157.38</v>
      </c>
      <c r="P113" s="23">
        <f t="shared" si="14"/>
        <v>9022784.4899999984</v>
      </c>
      <c r="Q113" s="23">
        <f t="shared" si="15"/>
        <v>1856.8338253213317</v>
      </c>
      <c r="R113" s="23">
        <v>18763.55</v>
      </c>
      <c r="S113" s="29">
        <v>43830</v>
      </c>
    </row>
    <row r="114" spans="1:19" s="10" customFormat="1" x14ac:dyDescent="0.25">
      <c r="A114" s="17">
        <v>38</v>
      </c>
      <c r="B114" s="6" t="s">
        <v>105</v>
      </c>
      <c r="C114" s="25">
        <v>1987</v>
      </c>
      <c r="D114" s="22">
        <v>0</v>
      </c>
      <c r="E114" s="9" t="s">
        <v>30</v>
      </c>
      <c r="F114" s="22">
        <v>5</v>
      </c>
      <c r="G114" s="22">
        <v>12</v>
      </c>
      <c r="H114" s="27">
        <v>11028.5</v>
      </c>
      <c r="I114" s="27">
        <v>9566.5</v>
      </c>
      <c r="J114" s="22">
        <v>9277.9</v>
      </c>
      <c r="K114" s="28">
        <v>510</v>
      </c>
      <c r="L114" s="23">
        <v>46273728.799999997</v>
      </c>
      <c r="M114" s="23">
        <v>0</v>
      </c>
      <c r="N114" s="23">
        <v>0</v>
      </c>
      <c r="O114" s="23">
        <f t="shared" si="13"/>
        <v>2082317.8</v>
      </c>
      <c r="P114" s="23">
        <f t="shared" si="14"/>
        <v>44191411</v>
      </c>
      <c r="Q114" s="23">
        <f t="shared" si="15"/>
        <v>4837.0594052161186</v>
      </c>
      <c r="R114" s="23">
        <v>18763.55</v>
      </c>
      <c r="S114" s="29">
        <v>43830</v>
      </c>
    </row>
    <row r="115" spans="1:19" s="10" customFormat="1" x14ac:dyDescent="0.25">
      <c r="A115" s="17">
        <v>39</v>
      </c>
      <c r="B115" s="6" t="s">
        <v>106</v>
      </c>
      <c r="C115" s="25">
        <v>1989</v>
      </c>
      <c r="D115" s="22">
        <v>0</v>
      </c>
      <c r="E115" s="9" t="s">
        <v>29</v>
      </c>
      <c r="F115" s="22">
        <v>2</v>
      </c>
      <c r="G115" s="22">
        <v>3</v>
      </c>
      <c r="H115" s="27">
        <v>859.3</v>
      </c>
      <c r="I115" s="27">
        <v>752</v>
      </c>
      <c r="J115" s="22">
        <v>695.2</v>
      </c>
      <c r="K115" s="28">
        <v>46</v>
      </c>
      <c r="L115" s="23">
        <v>4215049.6399999997</v>
      </c>
      <c r="M115" s="23">
        <v>0</v>
      </c>
      <c r="N115" s="23">
        <v>0</v>
      </c>
      <c r="O115" s="23">
        <f t="shared" si="13"/>
        <v>189677.23</v>
      </c>
      <c r="P115" s="23">
        <f t="shared" si="14"/>
        <v>4025372.4099999997</v>
      </c>
      <c r="Q115" s="23">
        <f t="shared" si="15"/>
        <v>5605.1192021276593</v>
      </c>
      <c r="R115" s="23">
        <v>12392.77</v>
      </c>
      <c r="S115" s="29">
        <v>43830</v>
      </c>
    </row>
    <row r="116" spans="1:19" s="10" customFormat="1" x14ac:dyDescent="0.25">
      <c r="A116" s="17">
        <v>40</v>
      </c>
      <c r="B116" s="6" t="s">
        <v>107</v>
      </c>
      <c r="C116" s="25">
        <v>1989</v>
      </c>
      <c r="D116" s="22">
        <v>0</v>
      </c>
      <c r="E116" s="9" t="s">
        <v>27</v>
      </c>
      <c r="F116" s="22">
        <v>4</v>
      </c>
      <c r="G116" s="22">
        <v>12</v>
      </c>
      <c r="H116" s="27">
        <v>699.6</v>
      </c>
      <c r="I116" s="27">
        <v>617.70000000000005</v>
      </c>
      <c r="J116" s="22">
        <v>582.70000000000005</v>
      </c>
      <c r="K116" s="28">
        <v>40</v>
      </c>
      <c r="L116" s="23">
        <v>4282973.28</v>
      </c>
      <c r="M116" s="23">
        <v>0</v>
      </c>
      <c r="N116" s="23">
        <v>0</v>
      </c>
      <c r="O116" s="23">
        <f t="shared" si="13"/>
        <v>192733.8</v>
      </c>
      <c r="P116" s="23">
        <f t="shared" si="14"/>
        <v>4090239.4800000004</v>
      </c>
      <c r="Q116" s="23">
        <f t="shared" si="15"/>
        <v>6933.743370568237</v>
      </c>
      <c r="R116" s="23">
        <v>17192.509999999998</v>
      </c>
      <c r="S116" s="29">
        <v>43830</v>
      </c>
    </row>
    <row r="117" spans="1:19" s="10" customFormat="1" x14ac:dyDescent="0.25">
      <c r="A117" s="17">
        <v>41</v>
      </c>
      <c r="B117" s="6" t="s">
        <v>108</v>
      </c>
      <c r="C117" s="25">
        <v>1989</v>
      </c>
      <c r="D117" s="22">
        <v>0</v>
      </c>
      <c r="E117" s="9" t="s">
        <v>29</v>
      </c>
      <c r="F117" s="22">
        <v>2</v>
      </c>
      <c r="G117" s="22">
        <v>2</v>
      </c>
      <c r="H117" s="27">
        <v>864.6</v>
      </c>
      <c r="I117" s="27">
        <v>761.1</v>
      </c>
      <c r="J117" s="22">
        <v>621.79999999999995</v>
      </c>
      <c r="K117" s="28">
        <v>63</v>
      </c>
      <c r="L117" s="23">
        <v>604628.21</v>
      </c>
      <c r="M117" s="23">
        <v>0</v>
      </c>
      <c r="N117" s="23">
        <v>0</v>
      </c>
      <c r="O117" s="23">
        <f t="shared" si="13"/>
        <v>27208.27</v>
      </c>
      <c r="P117" s="23">
        <f t="shared" si="14"/>
        <v>577419.93999999994</v>
      </c>
      <c r="Q117" s="23">
        <f t="shared" si="15"/>
        <v>794.41362501642357</v>
      </c>
      <c r="R117" s="23">
        <v>12392.77</v>
      </c>
      <c r="S117" s="29">
        <v>43830</v>
      </c>
    </row>
    <row r="118" spans="1:19" s="10" customFormat="1" x14ac:dyDescent="0.25">
      <c r="A118" s="17">
        <v>42</v>
      </c>
      <c r="B118" s="6" t="s">
        <v>109</v>
      </c>
      <c r="C118" s="25">
        <v>1989</v>
      </c>
      <c r="D118" s="22">
        <v>0</v>
      </c>
      <c r="E118" s="9" t="s">
        <v>29</v>
      </c>
      <c r="F118" s="22">
        <v>2</v>
      </c>
      <c r="G118" s="22">
        <v>2</v>
      </c>
      <c r="H118" s="27">
        <v>878</v>
      </c>
      <c r="I118" s="27">
        <v>766.6</v>
      </c>
      <c r="J118" s="22">
        <v>568.5</v>
      </c>
      <c r="K118" s="28">
        <v>52</v>
      </c>
      <c r="L118" s="23">
        <v>2638002.7000000002</v>
      </c>
      <c r="M118" s="23">
        <v>0</v>
      </c>
      <c r="N118" s="23">
        <v>0</v>
      </c>
      <c r="O118" s="23">
        <f t="shared" si="13"/>
        <v>118710.12</v>
      </c>
      <c r="P118" s="23">
        <f t="shared" si="14"/>
        <v>2519292.58</v>
      </c>
      <c r="Q118" s="23">
        <f t="shared" si="15"/>
        <v>3441.1723193321159</v>
      </c>
      <c r="R118" s="23">
        <v>12392.77</v>
      </c>
      <c r="S118" s="29">
        <v>43830</v>
      </c>
    </row>
    <row r="119" spans="1:19" s="10" customFormat="1" x14ac:dyDescent="0.25">
      <c r="A119" s="17">
        <v>43</v>
      </c>
      <c r="B119" s="6" t="s">
        <v>110</v>
      </c>
      <c r="C119" s="25">
        <v>1988</v>
      </c>
      <c r="D119" s="22">
        <v>0</v>
      </c>
      <c r="E119" s="9" t="s">
        <v>29</v>
      </c>
      <c r="F119" s="22">
        <v>2</v>
      </c>
      <c r="G119" s="22">
        <v>2</v>
      </c>
      <c r="H119" s="27">
        <v>1048.5999999999999</v>
      </c>
      <c r="I119" s="27">
        <v>921.3</v>
      </c>
      <c r="J119" s="22">
        <v>921.3</v>
      </c>
      <c r="K119" s="28">
        <v>83</v>
      </c>
      <c r="L119" s="23">
        <v>5195476.9800000004</v>
      </c>
      <c r="M119" s="23">
        <v>0</v>
      </c>
      <c r="N119" s="23">
        <v>0</v>
      </c>
      <c r="O119" s="23">
        <f t="shared" si="13"/>
        <v>233796.46</v>
      </c>
      <c r="P119" s="23">
        <f t="shared" si="14"/>
        <v>4961680.5200000005</v>
      </c>
      <c r="Q119" s="23">
        <f t="shared" si="15"/>
        <v>5639.2890263757745</v>
      </c>
      <c r="R119" s="23">
        <v>12392.77</v>
      </c>
      <c r="S119" s="29">
        <v>43830</v>
      </c>
    </row>
    <row r="120" spans="1:19" s="10" customFormat="1" x14ac:dyDescent="0.25">
      <c r="A120" s="17">
        <v>44</v>
      </c>
      <c r="B120" s="6" t="s">
        <v>111</v>
      </c>
      <c r="C120" s="25">
        <v>1989</v>
      </c>
      <c r="D120" s="22">
        <v>0</v>
      </c>
      <c r="E120" s="9" t="s">
        <v>29</v>
      </c>
      <c r="F120" s="22">
        <v>2</v>
      </c>
      <c r="G120" s="22">
        <v>3</v>
      </c>
      <c r="H120" s="27">
        <v>1304.5</v>
      </c>
      <c r="I120" s="27">
        <v>1161.3900000000001</v>
      </c>
      <c r="J120" s="22">
        <v>1084.69</v>
      </c>
      <c r="K120" s="28">
        <v>99</v>
      </c>
      <c r="L120" s="23">
        <v>6509729.3799999999</v>
      </c>
      <c r="M120" s="23">
        <v>0</v>
      </c>
      <c r="N120" s="23">
        <v>0</v>
      </c>
      <c r="O120" s="23">
        <f t="shared" si="13"/>
        <v>292937.82</v>
      </c>
      <c r="P120" s="23">
        <f t="shared" si="14"/>
        <v>6216791.5599999996</v>
      </c>
      <c r="Q120" s="23">
        <f t="shared" si="15"/>
        <v>5605.1191933803457</v>
      </c>
      <c r="R120" s="23">
        <v>12392.77</v>
      </c>
      <c r="S120" s="29">
        <v>43830</v>
      </c>
    </row>
    <row r="121" spans="1:19" s="10" customFormat="1" x14ac:dyDescent="0.25">
      <c r="A121" s="17">
        <v>45</v>
      </c>
      <c r="B121" s="6" t="s">
        <v>112</v>
      </c>
      <c r="C121" s="25">
        <v>1989</v>
      </c>
      <c r="D121" s="22">
        <v>0</v>
      </c>
      <c r="E121" s="9" t="s">
        <v>29</v>
      </c>
      <c r="F121" s="22">
        <v>2</v>
      </c>
      <c r="G121" s="22">
        <v>3</v>
      </c>
      <c r="H121" s="27">
        <v>1290.3</v>
      </c>
      <c r="I121" s="27">
        <v>1149.0999999999999</v>
      </c>
      <c r="J121" s="22">
        <v>1018.1</v>
      </c>
      <c r="K121" s="28">
        <v>88</v>
      </c>
      <c r="L121" s="23">
        <v>3954251.12</v>
      </c>
      <c r="M121" s="23">
        <v>0</v>
      </c>
      <c r="N121" s="23">
        <v>0</v>
      </c>
      <c r="O121" s="23">
        <f t="shared" si="13"/>
        <v>177941.3</v>
      </c>
      <c r="P121" s="23">
        <f t="shared" si="14"/>
        <v>3776309.8200000003</v>
      </c>
      <c r="Q121" s="23">
        <f t="shared" si="15"/>
        <v>3441.172326168306</v>
      </c>
      <c r="R121" s="23">
        <v>12392.77</v>
      </c>
      <c r="S121" s="29">
        <v>43830</v>
      </c>
    </row>
    <row r="122" spans="1:19" s="10" customFormat="1" x14ac:dyDescent="0.25">
      <c r="A122" s="17">
        <v>46</v>
      </c>
      <c r="B122" s="6" t="s">
        <v>113</v>
      </c>
      <c r="C122" s="25">
        <v>1989</v>
      </c>
      <c r="D122" s="22">
        <v>0</v>
      </c>
      <c r="E122" s="9" t="s">
        <v>29</v>
      </c>
      <c r="F122" s="22">
        <v>2</v>
      </c>
      <c r="G122" s="22">
        <v>3</v>
      </c>
      <c r="H122" s="27">
        <v>1302.3</v>
      </c>
      <c r="I122" s="27">
        <v>1156.2</v>
      </c>
      <c r="J122" s="22">
        <v>1069.2</v>
      </c>
      <c r="K122" s="28">
        <v>70</v>
      </c>
      <c r="L122" s="23">
        <v>3978683.45</v>
      </c>
      <c r="M122" s="23">
        <v>0</v>
      </c>
      <c r="N122" s="23">
        <v>0</v>
      </c>
      <c r="O122" s="23">
        <f t="shared" si="13"/>
        <v>179040.76</v>
      </c>
      <c r="P122" s="23">
        <f t="shared" si="14"/>
        <v>3799642.6900000004</v>
      </c>
      <c r="Q122" s="23">
        <f t="shared" si="15"/>
        <v>3441.1723317765091</v>
      </c>
      <c r="R122" s="23">
        <v>12392.77</v>
      </c>
      <c r="S122" s="29">
        <v>43830</v>
      </c>
    </row>
    <row r="123" spans="1:19" s="10" customFormat="1" x14ac:dyDescent="0.25">
      <c r="A123" s="17">
        <v>47</v>
      </c>
      <c r="B123" s="6" t="s">
        <v>114</v>
      </c>
      <c r="C123" s="25">
        <v>1987</v>
      </c>
      <c r="D123" s="22">
        <v>0</v>
      </c>
      <c r="E123" s="9" t="s">
        <v>29</v>
      </c>
      <c r="F123" s="22">
        <v>2</v>
      </c>
      <c r="G123" s="22">
        <v>2</v>
      </c>
      <c r="H123" s="27">
        <v>1039.8</v>
      </c>
      <c r="I123" s="27">
        <v>909.2</v>
      </c>
      <c r="J123" s="22">
        <v>870.8</v>
      </c>
      <c r="K123" s="28">
        <v>52</v>
      </c>
      <c r="L123" s="23">
        <v>4373893.51</v>
      </c>
      <c r="M123" s="23">
        <v>0</v>
      </c>
      <c r="N123" s="23">
        <v>0</v>
      </c>
      <c r="O123" s="23">
        <f t="shared" si="13"/>
        <v>196825.21</v>
      </c>
      <c r="P123" s="23">
        <f t="shared" si="14"/>
        <v>4177068.3</v>
      </c>
      <c r="Q123" s="23">
        <f t="shared" si="15"/>
        <v>4810.7055763308399</v>
      </c>
      <c r="R123" s="23">
        <v>12392.77</v>
      </c>
      <c r="S123" s="29">
        <v>43830</v>
      </c>
    </row>
    <row r="124" spans="1:19" s="10" customFormat="1" x14ac:dyDescent="0.25">
      <c r="A124" s="17">
        <v>48</v>
      </c>
      <c r="B124" s="6" t="s">
        <v>115</v>
      </c>
      <c r="C124" s="25">
        <v>1988</v>
      </c>
      <c r="D124" s="22">
        <v>0</v>
      </c>
      <c r="E124" s="9" t="s">
        <v>30</v>
      </c>
      <c r="F124" s="22">
        <v>5</v>
      </c>
      <c r="G124" s="22">
        <v>2</v>
      </c>
      <c r="H124" s="27">
        <v>3086.3</v>
      </c>
      <c r="I124" s="27">
        <v>2596.6999999999998</v>
      </c>
      <c r="J124" s="22">
        <v>1995.2</v>
      </c>
      <c r="K124" s="28">
        <v>180</v>
      </c>
      <c r="L124" s="23">
        <v>10688020.960000001</v>
      </c>
      <c r="M124" s="23">
        <v>0</v>
      </c>
      <c r="N124" s="23">
        <v>0</v>
      </c>
      <c r="O124" s="23">
        <f t="shared" si="13"/>
        <v>480960.94</v>
      </c>
      <c r="P124" s="23">
        <f t="shared" si="14"/>
        <v>10207060.020000001</v>
      </c>
      <c r="Q124" s="23">
        <f t="shared" si="15"/>
        <v>4116.0014479916827</v>
      </c>
      <c r="R124" s="23">
        <v>18763.55</v>
      </c>
      <c r="S124" s="29">
        <v>43830</v>
      </c>
    </row>
    <row r="125" spans="1:19" s="10" customFormat="1" x14ac:dyDescent="0.25">
      <c r="A125" s="17">
        <v>49</v>
      </c>
      <c r="B125" s="180" t="s">
        <v>116</v>
      </c>
      <c r="C125" s="25">
        <v>1988</v>
      </c>
      <c r="D125" s="22">
        <v>0</v>
      </c>
      <c r="E125" s="9" t="s">
        <v>29</v>
      </c>
      <c r="F125" s="22">
        <v>2</v>
      </c>
      <c r="G125" s="22">
        <v>2</v>
      </c>
      <c r="H125" s="27">
        <v>1022.9</v>
      </c>
      <c r="I125" s="27">
        <v>894.2</v>
      </c>
      <c r="J125" s="22">
        <v>894.2</v>
      </c>
      <c r="K125" s="28">
        <v>83</v>
      </c>
      <c r="L125" s="23">
        <v>4301732.93</v>
      </c>
      <c r="M125" s="23">
        <v>0</v>
      </c>
      <c r="N125" s="23">
        <v>0</v>
      </c>
      <c r="O125" s="23">
        <f t="shared" si="13"/>
        <v>193577.98</v>
      </c>
      <c r="P125" s="23">
        <f t="shared" si="14"/>
        <v>4108154.9499999997</v>
      </c>
      <c r="Q125" s="23">
        <f t="shared" si="15"/>
        <v>4810.7055804070669</v>
      </c>
      <c r="R125" s="23">
        <v>12392.77</v>
      </c>
      <c r="S125" s="29">
        <v>43830</v>
      </c>
    </row>
    <row r="126" spans="1:19" s="10" customFormat="1" x14ac:dyDescent="0.25">
      <c r="A126" s="17">
        <v>50</v>
      </c>
      <c r="B126" s="180" t="s">
        <v>117</v>
      </c>
      <c r="C126" s="25">
        <v>1987</v>
      </c>
      <c r="D126" s="22">
        <v>0</v>
      </c>
      <c r="E126" s="9" t="s">
        <v>29</v>
      </c>
      <c r="F126" s="22">
        <v>2</v>
      </c>
      <c r="G126" s="22">
        <v>2</v>
      </c>
      <c r="H126" s="27">
        <v>1038</v>
      </c>
      <c r="I126" s="27">
        <v>913.5</v>
      </c>
      <c r="J126" s="22">
        <v>703</v>
      </c>
      <c r="K126" s="28">
        <v>60</v>
      </c>
      <c r="L126" s="23">
        <v>4330081.9000000004</v>
      </c>
      <c r="M126" s="23">
        <v>0</v>
      </c>
      <c r="N126" s="23">
        <v>0</v>
      </c>
      <c r="O126" s="23">
        <f t="shared" si="13"/>
        <v>194853.69</v>
      </c>
      <c r="P126" s="23">
        <f t="shared" si="14"/>
        <v>4135228.2100000004</v>
      </c>
      <c r="Q126" s="23">
        <f t="shared" si="15"/>
        <v>4740.1006020799132</v>
      </c>
      <c r="R126" s="23">
        <v>12392.77</v>
      </c>
      <c r="S126" s="29">
        <v>43830</v>
      </c>
    </row>
    <row r="127" spans="1:19" s="10" customFormat="1" x14ac:dyDescent="0.25">
      <c r="A127" s="17">
        <v>51</v>
      </c>
      <c r="B127" s="180" t="s">
        <v>118</v>
      </c>
      <c r="C127" s="25">
        <v>1987</v>
      </c>
      <c r="D127" s="22">
        <v>0</v>
      </c>
      <c r="E127" s="9" t="s">
        <v>29</v>
      </c>
      <c r="F127" s="22">
        <v>2</v>
      </c>
      <c r="G127" s="22">
        <v>2</v>
      </c>
      <c r="H127" s="27">
        <v>988.9</v>
      </c>
      <c r="I127" s="27">
        <v>889.9</v>
      </c>
      <c r="J127" s="22">
        <v>889.9</v>
      </c>
      <c r="K127" s="28">
        <v>65</v>
      </c>
      <c r="L127" s="23">
        <v>4218215.5199999996</v>
      </c>
      <c r="M127" s="23">
        <v>0</v>
      </c>
      <c r="N127" s="23">
        <v>0</v>
      </c>
      <c r="O127" s="23">
        <f t="shared" si="13"/>
        <v>189819.7</v>
      </c>
      <c r="P127" s="23">
        <f t="shared" si="14"/>
        <v>4028395.8199999994</v>
      </c>
      <c r="Q127" s="23">
        <f t="shared" si="15"/>
        <v>4740.1005955725359</v>
      </c>
      <c r="R127" s="23">
        <v>12392.77</v>
      </c>
      <c r="S127" s="29">
        <v>43830</v>
      </c>
    </row>
    <row r="128" spans="1:19" s="10" customFormat="1" x14ac:dyDescent="0.25">
      <c r="A128" s="17">
        <v>52</v>
      </c>
      <c r="B128" s="180" t="s">
        <v>119</v>
      </c>
      <c r="C128" s="25">
        <v>1987</v>
      </c>
      <c r="D128" s="22">
        <v>0</v>
      </c>
      <c r="E128" s="9" t="s">
        <v>29</v>
      </c>
      <c r="F128" s="22">
        <v>2</v>
      </c>
      <c r="G128" s="22">
        <v>2</v>
      </c>
      <c r="H128" s="27">
        <v>551.79999999999995</v>
      </c>
      <c r="I128" s="27">
        <v>478.5</v>
      </c>
      <c r="J128" s="22">
        <v>193.8</v>
      </c>
      <c r="K128" s="28">
        <v>22</v>
      </c>
      <c r="L128" s="23">
        <v>2827863.86</v>
      </c>
      <c r="M128" s="23">
        <v>0</v>
      </c>
      <c r="N128" s="23">
        <v>0</v>
      </c>
      <c r="O128" s="23">
        <f t="shared" si="13"/>
        <v>127253.87</v>
      </c>
      <c r="P128" s="23">
        <f t="shared" si="14"/>
        <v>2700609.9899999998</v>
      </c>
      <c r="Q128" s="23">
        <f t="shared" si="15"/>
        <v>5909.8513270637404</v>
      </c>
      <c r="R128" s="23">
        <v>12392.77</v>
      </c>
      <c r="S128" s="29">
        <v>43830</v>
      </c>
    </row>
    <row r="129" spans="1:19" s="10" customFormat="1" x14ac:dyDescent="0.25">
      <c r="A129" s="17">
        <v>53</v>
      </c>
      <c r="B129" s="180" t="s">
        <v>120</v>
      </c>
      <c r="C129" s="25">
        <v>1988</v>
      </c>
      <c r="D129" s="22">
        <v>0</v>
      </c>
      <c r="E129" s="9" t="s">
        <v>27</v>
      </c>
      <c r="F129" s="22">
        <v>3</v>
      </c>
      <c r="G129" s="22">
        <v>2</v>
      </c>
      <c r="H129" s="27">
        <v>2767.3</v>
      </c>
      <c r="I129" s="27">
        <v>2426.06</v>
      </c>
      <c r="J129" s="22">
        <v>2255.1</v>
      </c>
      <c r="K129" s="28">
        <v>109</v>
      </c>
      <c r="L129" s="23">
        <v>18603031.02</v>
      </c>
      <c r="M129" s="23">
        <v>0</v>
      </c>
      <c r="N129" s="23">
        <v>0</v>
      </c>
      <c r="O129" s="23">
        <f t="shared" si="13"/>
        <v>837136.4</v>
      </c>
      <c r="P129" s="23">
        <f t="shared" si="14"/>
        <v>17765894.620000001</v>
      </c>
      <c r="Q129" s="23">
        <f t="shared" si="15"/>
        <v>7668.0012118414215</v>
      </c>
      <c r="R129" s="23">
        <v>17192.509999999998</v>
      </c>
      <c r="S129" s="29">
        <v>43830</v>
      </c>
    </row>
    <row r="130" spans="1:19" s="10" customFormat="1" x14ac:dyDescent="0.25">
      <c r="A130" s="17">
        <v>54</v>
      </c>
      <c r="B130" s="180" t="s">
        <v>121</v>
      </c>
      <c r="C130" s="25">
        <v>1988</v>
      </c>
      <c r="D130" s="22">
        <v>0</v>
      </c>
      <c r="E130" s="9" t="s">
        <v>29</v>
      </c>
      <c r="F130" s="22">
        <v>2</v>
      </c>
      <c r="G130" s="22">
        <v>3</v>
      </c>
      <c r="H130" s="27">
        <v>833.7</v>
      </c>
      <c r="I130" s="27">
        <v>727.5</v>
      </c>
      <c r="J130" s="22">
        <v>592.1</v>
      </c>
      <c r="K130" s="28">
        <v>34</v>
      </c>
      <c r="L130" s="23">
        <v>4077724.23</v>
      </c>
      <c r="M130" s="23">
        <v>0</v>
      </c>
      <c r="N130" s="23">
        <v>0</v>
      </c>
      <c r="O130" s="23">
        <f t="shared" si="13"/>
        <v>183497.59</v>
      </c>
      <c r="P130" s="23">
        <f t="shared" si="14"/>
        <v>3894226.64</v>
      </c>
      <c r="Q130" s="23">
        <f t="shared" si="15"/>
        <v>5605.1192164948452</v>
      </c>
      <c r="R130" s="23">
        <v>12392.77</v>
      </c>
      <c r="S130" s="29">
        <v>43830</v>
      </c>
    </row>
    <row r="131" spans="1:19" s="10" customFormat="1" x14ac:dyDescent="0.25">
      <c r="A131" s="17">
        <v>55</v>
      </c>
      <c r="B131" s="180" t="s">
        <v>122</v>
      </c>
      <c r="C131" s="25">
        <v>1988</v>
      </c>
      <c r="D131" s="22">
        <v>0</v>
      </c>
      <c r="E131" s="9" t="s">
        <v>29</v>
      </c>
      <c r="F131" s="22">
        <v>2</v>
      </c>
      <c r="G131" s="22">
        <v>2</v>
      </c>
      <c r="H131" s="27">
        <v>853.1</v>
      </c>
      <c r="I131" s="27">
        <v>747.1</v>
      </c>
      <c r="J131" s="22">
        <v>299</v>
      </c>
      <c r="K131" s="28">
        <v>33</v>
      </c>
      <c r="L131" s="23">
        <v>4187584.56</v>
      </c>
      <c r="M131" s="23">
        <v>0</v>
      </c>
      <c r="N131" s="23">
        <v>0</v>
      </c>
      <c r="O131" s="23">
        <f t="shared" si="13"/>
        <v>188441.31</v>
      </c>
      <c r="P131" s="23">
        <f t="shared" si="14"/>
        <v>3999143.25</v>
      </c>
      <c r="Q131" s="23">
        <f t="shared" si="15"/>
        <v>5605.1192076027301</v>
      </c>
      <c r="R131" s="23">
        <v>12392.77</v>
      </c>
      <c r="S131" s="29">
        <v>43830</v>
      </c>
    </row>
    <row r="132" spans="1:19" s="10" customFormat="1" x14ac:dyDescent="0.25">
      <c r="A132" s="17">
        <v>56</v>
      </c>
      <c r="B132" s="180" t="s">
        <v>123</v>
      </c>
      <c r="C132" s="25">
        <v>1988</v>
      </c>
      <c r="D132" s="22">
        <v>0</v>
      </c>
      <c r="E132" s="9" t="s">
        <v>29</v>
      </c>
      <c r="F132" s="22">
        <v>2</v>
      </c>
      <c r="G132" s="22">
        <v>3</v>
      </c>
      <c r="H132" s="27">
        <v>816.2</v>
      </c>
      <c r="I132" s="27">
        <v>711.2</v>
      </c>
      <c r="J132" s="22">
        <v>498</v>
      </c>
      <c r="K132" s="28">
        <v>35</v>
      </c>
      <c r="L132" s="23">
        <v>2932099.89</v>
      </c>
      <c r="M132" s="23">
        <v>0</v>
      </c>
      <c r="N132" s="23">
        <v>0</v>
      </c>
      <c r="O132" s="23">
        <f t="shared" si="13"/>
        <v>131944.5</v>
      </c>
      <c r="P132" s="23">
        <f t="shared" si="14"/>
        <v>2800155.39</v>
      </c>
      <c r="Q132" s="23">
        <f t="shared" si="15"/>
        <v>4122.7501265466817</v>
      </c>
      <c r="R132" s="23">
        <v>12392.77</v>
      </c>
      <c r="S132" s="29">
        <v>43830</v>
      </c>
    </row>
    <row r="133" spans="1:19" s="10" customFormat="1" x14ac:dyDescent="0.25">
      <c r="A133" s="17">
        <v>57</v>
      </c>
      <c r="B133" s="6" t="s">
        <v>124</v>
      </c>
      <c r="C133" s="25">
        <v>1989</v>
      </c>
      <c r="D133" s="22">
        <v>0</v>
      </c>
      <c r="E133" s="9" t="s">
        <v>29</v>
      </c>
      <c r="F133" s="22">
        <v>2</v>
      </c>
      <c r="G133" s="22">
        <v>2</v>
      </c>
      <c r="H133" s="27">
        <v>477.3</v>
      </c>
      <c r="I133" s="27">
        <v>411.1</v>
      </c>
      <c r="J133" s="22">
        <v>359.1</v>
      </c>
      <c r="K133" s="28">
        <v>17</v>
      </c>
      <c r="L133" s="23">
        <v>2304264.5099999998</v>
      </c>
      <c r="M133" s="23">
        <v>0</v>
      </c>
      <c r="N133" s="23">
        <v>0</v>
      </c>
      <c r="O133" s="23">
        <f t="shared" si="13"/>
        <v>103691.9</v>
      </c>
      <c r="P133" s="23">
        <f t="shared" si="14"/>
        <v>2200572.61</v>
      </c>
      <c r="Q133" s="23">
        <f t="shared" si="15"/>
        <v>5605.1192167355866</v>
      </c>
      <c r="R133" s="23">
        <v>12392.77</v>
      </c>
      <c r="S133" s="29">
        <v>43830</v>
      </c>
    </row>
    <row r="134" spans="1:19" s="10" customFormat="1" x14ac:dyDescent="0.25">
      <c r="A134" s="17">
        <v>58</v>
      </c>
      <c r="B134" s="6" t="s">
        <v>125</v>
      </c>
      <c r="C134" s="25">
        <v>1989</v>
      </c>
      <c r="D134" s="22">
        <v>0</v>
      </c>
      <c r="E134" s="9" t="s">
        <v>29</v>
      </c>
      <c r="F134" s="22">
        <v>2</v>
      </c>
      <c r="G134" s="22">
        <v>3</v>
      </c>
      <c r="H134" s="27">
        <v>859.5</v>
      </c>
      <c r="I134" s="27">
        <v>747.8</v>
      </c>
      <c r="J134" s="22">
        <v>571.70000000000005</v>
      </c>
      <c r="K134" s="28">
        <v>36</v>
      </c>
      <c r="L134" s="23">
        <v>1240923.43</v>
      </c>
      <c r="M134" s="23">
        <v>0</v>
      </c>
      <c r="N134" s="23">
        <v>0</v>
      </c>
      <c r="O134" s="23">
        <f t="shared" si="13"/>
        <v>55841.55</v>
      </c>
      <c r="P134" s="23">
        <f t="shared" si="14"/>
        <v>1185081.8799999999</v>
      </c>
      <c r="Q134" s="23">
        <f t="shared" ref="Q134:Q135" si="16">L134/I134</f>
        <v>1659.4322412409736</v>
      </c>
      <c r="R134" s="23">
        <v>12392.77</v>
      </c>
      <c r="S134" s="29">
        <v>43830</v>
      </c>
    </row>
    <row r="135" spans="1:19" s="15" customFormat="1" ht="12.75" x14ac:dyDescent="0.25">
      <c r="A135" s="17"/>
      <c r="B135" s="178" t="s">
        <v>54</v>
      </c>
      <c r="C135" s="179"/>
      <c r="D135" s="22"/>
      <c r="E135" s="22"/>
      <c r="F135" s="22"/>
      <c r="G135" s="22"/>
      <c r="H135" s="43">
        <f>SUM(H77:H134)</f>
        <v>100321.80000000002</v>
      </c>
      <c r="I135" s="43">
        <f>SUM(I77:I134)</f>
        <v>87902.17</v>
      </c>
      <c r="J135" s="43">
        <f>SUM(J77:J134)</f>
        <v>74248.690000000017</v>
      </c>
      <c r="K135" s="44">
        <f>SUM(K77:K134)</f>
        <v>5245</v>
      </c>
      <c r="L135" s="48">
        <f>ROUND(SUM(L77:L134),2)</f>
        <v>407750667.5</v>
      </c>
      <c r="M135" s="48">
        <f>ROUND(SUM(M77:M134),2)</f>
        <v>0</v>
      </c>
      <c r="N135" s="48">
        <f>ROUND(SUM(N77:N134),2)</f>
        <v>0</v>
      </c>
      <c r="O135" s="48">
        <f>ROUND(SUM(O77:O134),2)</f>
        <v>18348780.050000001</v>
      </c>
      <c r="P135" s="48">
        <f>ROUND(SUM(P77:P134),2)</f>
        <v>389401887.44999999</v>
      </c>
      <c r="Q135" s="48">
        <f t="shared" si="16"/>
        <v>4638.6871621030514</v>
      </c>
      <c r="R135" s="23"/>
      <c r="S135" s="22"/>
    </row>
    <row r="136" spans="1:19" s="4" customFormat="1" x14ac:dyDescent="0.25">
      <c r="A136" s="2"/>
      <c r="B136" s="11"/>
      <c r="C136" s="12"/>
      <c r="D136" s="2"/>
      <c r="E136" s="2"/>
      <c r="F136" s="2"/>
      <c r="G136" s="2"/>
      <c r="H136" s="2"/>
      <c r="I136" s="2"/>
      <c r="J136" s="2"/>
      <c r="K136" s="2"/>
      <c r="L136" s="13"/>
      <c r="M136" s="13"/>
      <c r="N136" s="13"/>
      <c r="O136" s="13"/>
      <c r="P136" s="13"/>
      <c r="Q136" s="13"/>
      <c r="R136" s="13"/>
      <c r="S136" s="2"/>
    </row>
    <row r="137" spans="1:19" s="4" customFormat="1" x14ac:dyDescent="0.25">
      <c r="A137" s="2"/>
      <c r="B137" s="11"/>
      <c r="C137" s="12"/>
      <c r="D137" s="2"/>
      <c r="E137" s="2"/>
      <c r="F137" s="2"/>
      <c r="G137" s="2"/>
      <c r="H137" s="2"/>
      <c r="I137" s="2"/>
      <c r="J137" s="2"/>
      <c r="K137" s="2"/>
      <c r="L137" s="13"/>
      <c r="M137" s="13"/>
      <c r="N137" s="13"/>
      <c r="O137" s="13"/>
      <c r="P137" s="13"/>
      <c r="Q137" s="13"/>
      <c r="R137" s="13"/>
      <c r="S137" s="2"/>
    </row>
    <row r="138" spans="1:19" s="4" customFormat="1" x14ac:dyDescent="0.25">
      <c r="A138" s="2"/>
      <c r="B138" s="11"/>
      <c r="C138" s="12"/>
      <c r="D138" s="2"/>
      <c r="E138" s="2"/>
      <c r="F138" s="2"/>
      <c r="G138" s="2"/>
      <c r="H138" s="2"/>
      <c r="I138" s="2"/>
      <c r="J138" s="2"/>
      <c r="K138" s="2"/>
      <c r="L138" s="13"/>
      <c r="M138" s="13"/>
      <c r="N138" s="13"/>
      <c r="O138" s="13"/>
      <c r="P138" s="13"/>
      <c r="Q138" s="13"/>
      <c r="R138" s="13"/>
      <c r="S138" s="2"/>
    </row>
    <row r="139" spans="1:19" s="4" customFormat="1" x14ac:dyDescent="0.25">
      <c r="A139" s="2"/>
      <c r="B139" s="11"/>
      <c r="C139" s="12"/>
      <c r="D139" s="2"/>
      <c r="E139" s="2"/>
      <c r="F139" s="2"/>
      <c r="G139" s="2"/>
      <c r="H139" s="2"/>
      <c r="I139" s="2"/>
      <c r="J139" s="2"/>
      <c r="K139" s="2"/>
      <c r="L139" s="13"/>
      <c r="M139" s="13"/>
      <c r="N139" s="13"/>
      <c r="O139" s="13"/>
      <c r="P139" s="13"/>
      <c r="Q139" s="13"/>
      <c r="R139" s="13"/>
      <c r="S139" s="2"/>
    </row>
    <row r="140" spans="1:19" s="4" customFormat="1" x14ac:dyDescent="0.25">
      <c r="A140" s="2"/>
      <c r="B140" s="11"/>
      <c r="C140" s="12"/>
      <c r="D140" s="2"/>
      <c r="E140" s="2"/>
      <c r="F140" s="2"/>
      <c r="G140" s="2"/>
      <c r="H140" s="2"/>
      <c r="I140" s="2"/>
      <c r="J140" s="2"/>
      <c r="K140" s="2"/>
      <c r="L140" s="13"/>
      <c r="M140" s="13"/>
      <c r="N140" s="13"/>
      <c r="O140" s="13"/>
      <c r="P140" s="13"/>
      <c r="Q140" s="13"/>
      <c r="R140" s="13"/>
      <c r="S140" s="2"/>
    </row>
    <row r="141" spans="1:19" s="4" customFormat="1" x14ac:dyDescent="0.25">
      <c r="A141" s="2"/>
      <c r="B141" s="11"/>
      <c r="C141" s="12"/>
      <c r="D141" s="2"/>
      <c r="E141" s="2"/>
      <c r="F141" s="2"/>
      <c r="G141" s="2"/>
      <c r="H141" s="2"/>
      <c r="I141" s="2"/>
      <c r="J141" s="2"/>
      <c r="K141" s="2"/>
      <c r="L141" s="13"/>
      <c r="M141" s="13"/>
      <c r="N141" s="13"/>
      <c r="O141" s="13"/>
      <c r="P141" s="13"/>
      <c r="Q141" s="13"/>
      <c r="R141" s="13"/>
      <c r="S141" s="2"/>
    </row>
    <row r="142" spans="1:19" s="4" customFormat="1" x14ac:dyDescent="0.25">
      <c r="A142" s="2"/>
      <c r="B142" s="11"/>
      <c r="C142" s="12"/>
      <c r="D142" s="2"/>
      <c r="E142" s="2"/>
      <c r="F142" s="2"/>
      <c r="G142" s="2"/>
      <c r="H142" s="2"/>
      <c r="I142" s="2"/>
      <c r="J142" s="2"/>
      <c r="K142" s="2"/>
      <c r="L142" s="13"/>
      <c r="M142" s="13"/>
      <c r="N142" s="13"/>
      <c r="O142" s="13"/>
      <c r="P142" s="13"/>
      <c r="Q142" s="13"/>
      <c r="R142" s="13"/>
      <c r="S142" s="2"/>
    </row>
    <row r="143" spans="1:19" s="4" customFormat="1" x14ac:dyDescent="0.25">
      <c r="A143" s="2"/>
      <c r="B143" s="11"/>
      <c r="C143" s="12"/>
      <c r="D143" s="2"/>
      <c r="E143" s="2"/>
      <c r="F143" s="2"/>
      <c r="G143" s="2"/>
      <c r="H143" s="2"/>
      <c r="I143" s="2"/>
      <c r="J143" s="2"/>
      <c r="K143" s="2"/>
      <c r="L143" s="13"/>
      <c r="M143" s="13"/>
      <c r="N143" s="13"/>
      <c r="O143" s="13"/>
      <c r="P143" s="13"/>
      <c r="Q143" s="13"/>
      <c r="R143" s="13"/>
      <c r="S143" s="2"/>
    </row>
    <row r="144" spans="1:19" s="4" customFormat="1" x14ac:dyDescent="0.25">
      <c r="A144" s="2"/>
      <c r="B144" s="11"/>
      <c r="C144" s="12"/>
      <c r="D144" s="2"/>
      <c r="E144" s="2"/>
      <c r="F144" s="2"/>
      <c r="G144" s="2"/>
      <c r="H144" s="2"/>
      <c r="I144" s="2"/>
      <c r="J144" s="2"/>
      <c r="K144" s="2"/>
      <c r="L144" s="13"/>
      <c r="M144" s="13"/>
      <c r="N144" s="13"/>
      <c r="O144" s="13"/>
      <c r="P144" s="13"/>
      <c r="Q144" s="13"/>
      <c r="R144" s="13"/>
      <c r="S144" s="2"/>
    </row>
  </sheetData>
  <sortState ref="A9:S1770">
    <sortCondition ref="B346"/>
  </sortState>
  <mergeCells count="28">
    <mergeCell ref="B4:B7"/>
    <mergeCell ref="C4:D4"/>
    <mergeCell ref="A2:S2"/>
    <mergeCell ref="A10:S10"/>
    <mergeCell ref="E4:E7"/>
    <mergeCell ref="F4:F7"/>
    <mergeCell ref="C5:C7"/>
    <mergeCell ref="L4:P4"/>
    <mergeCell ref="Q4:Q6"/>
    <mergeCell ref="A48:S48"/>
    <mergeCell ref="B47:C47"/>
    <mergeCell ref="P1:S1"/>
    <mergeCell ref="H4:H6"/>
    <mergeCell ref="I5:I6"/>
    <mergeCell ref="J5:J6"/>
    <mergeCell ref="A3:S3"/>
    <mergeCell ref="S4:S7"/>
    <mergeCell ref="K4:K6"/>
    <mergeCell ref="L5:L6"/>
    <mergeCell ref="M5:P5"/>
    <mergeCell ref="R4:R6"/>
    <mergeCell ref="A4:A7"/>
    <mergeCell ref="D5:D7"/>
    <mergeCell ref="I4:J4"/>
    <mergeCell ref="G4:G7"/>
    <mergeCell ref="B135:C135"/>
    <mergeCell ref="B75:C75"/>
    <mergeCell ref="A76:S76"/>
  </mergeCells>
  <phoneticPr fontId="8" type="noConversion"/>
  <pageMargins left="0.15748031496062992" right="0.19685039370078741" top="0.35433070866141736" bottom="0.35433070866141736" header="0.11811023622047245" footer="0.11811023622047245"/>
  <pageSetup paperSize="9" scale="38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35"/>
  <sheetViews>
    <sheetView zoomScale="85" zoomScaleNormal="85" workbookViewId="0">
      <pane ySplit="7" topLeftCell="A8" activePane="bottomLeft" state="frozen"/>
      <selection pane="bottomLeft" activeCell="E18" sqref="E18"/>
    </sheetView>
  </sheetViews>
  <sheetFormatPr defaultRowHeight="15" x14ac:dyDescent="0.25"/>
  <cols>
    <col min="1" max="1" width="11.28515625" style="50" customWidth="1"/>
    <col min="2" max="2" width="23.85546875" style="51" customWidth="1"/>
    <col min="3" max="3" width="20.140625" style="52" customWidth="1"/>
    <col min="4" max="4" width="20.140625" style="53" customWidth="1"/>
    <col min="5" max="5" width="17.42578125" style="53" customWidth="1"/>
    <col min="6" max="10" width="16.7109375" style="54" customWidth="1"/>
    <col min="11" max="11" width="14.85546875" style="54" customWidth="1"/>
    <col min="12" max="12" width="9.140625" style="55" customWidth="1"/>
    <col min="13" max="13" width="16.42578125" style="54" customWidth="1"/>
    <col min="14" max="14" width="10.28515625" style="54" customWidth="1"/>
    <col min="15" max="15" width="16.7109375" style="56" customWidth="1"/>
    <col min="16" max="16" width="8.85546875" style="54" customWidth="1"/>
    <col min="17" max="17" width="17" style="56" customWidth="1"/>
    <col min="18" max="18" width="10.7109375" style="54" customWidth="1"/>
    <col min="19" max="19" width="17" style="56" customWidth="1"/>
    <col min="20" max="20" width="11.42578125" style="56" customWidth="1"/>
    <col min="21" max="21" width="17" style="56" customWidth="1"/>
    <col min="22" max="22" width="8.28515625" style="54" customWidth="1"/>
    <col min="23" max="23" width="13.7109375" style="57" customWidth="1"/>
    <col min="24" max="24" width="10.85546875" style="58" customWidth="1"/>
    <col min="25" max="25" width="14.28515625" style="58" customWidth="1"/>
    <col min="26" max="30" width="9.140625" style="58"/>
    <col min="31" max="16384" width="9.140625" style="59"/>
  </cols>
  <sheetData>
    <row r="1" spans="1:31" ht="15.75" customHeight="1" x14ac:dyDescent="0.25"/>
    <row r="2" spans="1:31" ht="35.25" customHeight="1" x14ac:dyDescent="0.25">
      <c r="A2" s="144" t="s">
        <v>174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  <c r="M2" s="144"/>
      <c r="N2" s="145"/>
      <c r="O2" s="146"/>
      <c r="P2" s="144"/>
      <c r="Q2" s="146"/>
      <c r="R2" s="144"/>
      <c r="S2" s="146"/>
      <c r="T2" s="146"/>
      <c r="U2" s="146"/>
      <c r="V2" s="144"/>
      <c r="W2" s="146"/>
    </row>
    <row r="3" spans="1:31" ht="19.5" customHeight="1" x14ac:dyDescent="0.25">
      <c r="A3" s="147" t="s">
        <v>150</v>
      </c>
      <c r="B3" s="149" t="s">
        <v>1</v>
      </c>
      <c r="C3" s="151" t="s">
        <v>151</v>
      </c>
      <c r="D3" s="153" t="s">
        <v>152</v>
      </c>
      <c r="E3" s="151" t="s">
        <v>153</v>
      </c>
      <c r="F3" s="154" t="s">
        <v>154</v>
      </c>
      <c r="G3" s="155"/>
      <c r="H3" s="155"/>
      <c r="I3" s="155"/>
      <c r="J3" s="155"/>
      <c r="K3" s="155"/>
      <c r="L3" s="156"/>
      <c r="M3" s="155"/>
      <c r="N3" s="156"/>
      <c r="O3" s="157"/>
      <c r="P3" s="155"/>
      <c r="Q3" s="157"/>
      <c r="R3" s="155"/>
      <c r="S3" s="157"/>
      <c r="T3" s="157"/>
      <c r="U3" s="157"/>
      <c r="V3" s="155"/>
      <c r="W3" s="158"/>
    </row>
    <row r="4" spans="1:31" ht="19.5" customHeight="1" x14ac:dyDescent="0.25">
      <c r="A4" s="147"/>
      <c r="B4" s="149"/>
      <c r="C4" s="151"/>
      <c r="D4" s="151"/>
      <c r="E4" s="151"/>
      <c r="F4" s="159"/>
      <c r="G4" s="159"/>
      <c r="H4" s="159"/>
      <c r="I4" s="159"/>
      <c r="J4" s="159"/>
      <c r="K4" s="106"/>
      <c r="L4" s="160" t="s">
        <v>155</v>
      </c>
      <c r="M4" s="161"/>
      <c r="N4" s="160" t="s">
        <v>156</v>
      </c>
      <c r="O4" s="164"/>
      <c r="P4" s="166" t="s">
        <v>157</v>
      </c>
      <c r="Q4" s="164"/>
      <c r="R4" s="166" t="s">
        <v>158</v>
      </c>
      <c r="S4" s="164"/>
      <c r="T4" s="166" t="s">
        <v>159</v>
      </c>
      <c r="U4" s="164"/>
      <c r="V4" s="166" t="s">
        <v>160</v>
      </c>
      <c r="W4" s="168"/>
    </row>
    <row r="5" spans="1:31" ht="31.5" customHeight="1" x14ac:dyDescent="0.25">
      <c r="A5" s="147"/>
      <c r="B5" s="149"/>
      <c r="C5" s="152"/>
      <c r="D5" s="152"/>
      <c r="E5" s="152"/>
      <c r="F5" s="60" t="s">
        <v>161</v>
      </c>
      <c r="G5" s="60" t="s">
        <v>162</v>
      </c>
      <c r="H5" s="60" t="s">
        <v>163</v>
      </c>
      <c r="I5" s="60" t="s">
        <v>164</v>
      </c>
      <c r="J5" s="60" t="s">
        <v>165</v>
      </c>
      <c r="K5" s="60" t="s">
        <v>166</v>
      </c>
      <c r="L5" s="162"/>
      <c r="M5" s="163"/>
      <c r="N5" s="162"/>
      <c r="O5" s="165"/>
      <c r="P5" s="167"/>
      <c r="Q5" s="165"/>
      <c r="R5" s="167"/>
      <c r="S5" s="165"/>
      <c r="T5" s="167"/>
      <c r="U5" s="165"/>
      <c r="V5" s="167"/>
      <c r="W5" s="169"/>
    </row>
    <row r="6" spans="1:31" x14ac:dyDescent="0.25">
      <c r="A6" s="148"/>
      <c r="B6" s="150"/>
      <c r="C6" s="61" t="s">
        <v>24</v>
      </c>
      <c r="D6" s="62"/>
      <c r="E6" s="62" t="s">
        <v>24</v>
      </c>
      <c r="F6" s="63" t="s">
        <v>24</v>
      </c>
      <c r="G6" s="63" t="s">
        <v>24</v>
      </c>
      <c r="H6" s="63" t="s">
        <v>24</v>
      </c>
      <c r="I6" s="63" t="s">
        <v>24</v>
      </c>
      <c r="J6" s="63" t="s">
        <v>24</v>
      </c>
      <c r="K6" s="63" t="s">
        <v>24</v>
      </c>
      <c r="L6" s="64" t="s">
        <v>167</v>
      </c>
      <c r="M6" s="63" t="s">
        <v>24</v>
      </c>
      <c r="N6" s="63" t="s">
        <v>168</v>
      </c>
      <c r="O6" s="65" t="s">
        <v>24</v>
      </c>
      <c r="P6" s="63" t="s">
        <v>168</v>
      </c>
      <c r="Q6" s="65" t="s">
        <v>24</v>
      </c>
      <c r="R6" s="63" t="s">
        <v>168</v>
      </c>
      <c r="S6" s="65" t="s">
        <v>24</v>
      </c>
      <c r="T6" s="63" t="s">
        <v>168</v>
      </c>
      <c r="U6" s="65" t="s">
        <v>24</v>
      </c>
      <c r="V6" s="63" t="s">
        <v>169</v>
      </c>
      <c r="W6" s="65" t="s">
        <v>24</v>
      </c>
    </row>
    <row r="7" spans="1:31" s="69" customFormat="1" x14ac:dyDescent="0.25">
      <c r="A7" s="66">
        <v>1</v>
      </c>
      <c r="B7" s="66">
        <v>2</v>
      </c>
      <c r="C7" s="66">
        <v>3</v>
      </c>
      <c r="D7" s="66"/>
      <c r="E7" s="66">
        <v>4</v>
      </c>
      <c r="F7" s="66">
        <v>5</v>
      </c>
      <c r="G7" s="66">
        <v>6</v>
      </c>
      <c r="H7" s="66">
        <v>7</v>
      </c>
      <c r="I7" s="66">
        <v>8</v>
      </c>
      <c r="J7" s="66">
        <v>9</v>
      </c>
      <c r="K7" s="66">
        <v>10</v>
      </c>
      <c r="L7" s="67">
        <v>11</v>
      </c>
      <c r="M7" s="66">
        <v>12</v>
      </c>
      <c r="N7" s="66">
        <v>13</v>
      </c>
      <c r="O7" s="66">
        <v>14</v>
      </c>
      <c r="P7" s="66">
        <v>15</v>
      </c>
      <c r="Q7" s="66">
        <v>16</v>
      </c>
      <c r="R7" s="66">
        <v>17</v>
      </c>
      <c r="S7" s="66">
        <v>18</v>
      </c>
      <c r="T7" s="66">
        <v>19</v>
      </c>
      <c r="U7" s="66">
        <v>20</v>
      </c>
      <c r="V7" s="66">
        <v>21</v>
      </c>
      <c r="W7" s="66">
        <v>22</v>
      </c>
      <c r="X7" s="68"/>
      <c r="Y7" s="68"/>
      <c r="Z7" s="68"/>
      <c r="AA7" s="68"/>
      <c r="AB7" s="68"/>
      <c r="AC7" s="68"/>
      <c r="AD7" s="68"/>
    </row>
    <row r="8" spans="1:31" s="76" customFormat="1" ht="24.75" customHeight="1" x14ac:dyDescent="0.25">
      <c r="A8" s="70">
        <f>A45+A74+A134</f>
        <v>120</v>
      </c>
      <c r="B8" s="71" t="s">
        <v>173</v>
      </c>
      <c r="C8" s="72">
        <f>C46+C75+C135</f>
        <v>692768240.48000002</v>
      </c>
      <c r="D8" s="72">
        <f t="shared" ref="D8:W8" si="0">D46+D75+D135</f>
        <v>13128910.23</v>
      </c>
      <c r="E8" s="72">
        <f t="shared" si="0"/>
        <v>30283200.849999998</v>
      </c>
      <c r="F8" s="72">
        <f t="shared" si="0"/>
        <v>30399055.579999998</v>
      </c>
      <c r="G8" s="72">
        <f t="shared" si="0"/>
        <v>125740588.97999999</v>
      </c>
      <c r="H8" s="72">
        <f t="shared" si="0"/>
        <v>75248687.019999996</v>
      </c>
      <c r="I8" s="72">
        <f t="shared" si="0"/>
        <v>38402912.5</v>
      </c>
      <c r="J8" s="72">
        <f t="shared" si="0"/>
        <v>60229520.719999999</v>
      </c>
      <c r="K8" s="72">
        <f t="shared" si="0"/>
        <v>0</v>
      </c>
      <c r="L8" s="72">
        <f t="shared" si="0"/>
        <v>0</v>
      </c>
      <c r="M8" s="72">
        <f t="shared" si="0"/>
        <v>0</v>
      </c>
      <c r="N8" s="72">
        <f t="shared" si="0"/>
        <v>41503.9</v>
      </c>
      <c r="O8" s="72">
        <f t="shared" si="0"/>
        <v>201156008.48000002</v>
      </c>
      <c r="P8" s="72">
        <f t="shared" si="0"/>
        <v>3401.4</v>
      </c>
      <c r="Q8" s="72">
        <f t="shared" si="0"/>
        <v>4813903.5500000007</v>
      </c>
      <c r="R8" s="72">
        <f t="shared" si="0"/>
        <v>29182.47</v>
      </c>
      <c r="S8" s="72">
        <f t="shared" si="0"/>
        <v>81268321.030000001</v>
      </c>
      <c r="T8" s="72">
        <f t="shared" si="0"/>
        <v>13977.8</v>
      </c>
      <c r="U8" s="72">
        <f t="shared" si="0"/>
        <v>32097131.539999999</v>
      </c>
      <c r="V8" s="72">
        <f t="shared" si="0"/>
        <v>0</v>
      </c>
      <c r="W8" s="72">
        <f t="shared" si="0"/>
        <v>0</v>
      </c>
      <c r="X8" s="75"/>
      <c r="Y8" s="75"/>
      <c r="Z8" s="75"/>
      <c r="AA8" s="75"/>
      <c r="AB8" s="75"/>
      <c r="AC8" s="75"/>
      <c r="AD8" s="75"/>
    </row>
    <row r="9" spans="1:31" s="78" customFormat="1" ht="24.75" customHeight="1" x14ac:dyDescent="0.25">
      <c r="A9" s="170" t="s">
        <v>170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2"/>
      <c r="X9" s="77"/>
      <c r="Y9" s="77"/>
      <c r="Z9" s="77"/>
      <c r="AA9" s="77"/>
      <c r="AB9" s="77"/>
      <c r="AC9" s="77"/>
      <c r="AD9" s="77"/>
    </row>
    <row r="10" spans="1:31" s="78" customFormat="1" ht="24.75" customHeight="1" x14ac:dyDescent="0.25">
      <c r="A10" s="67">
        <v>1</v>
      </c>
      <c r="B10" s="100" t="s">
        <v>126</v>
      </c>
      <c r="C10" s="61">
        <f>ROUND(SUM(E10+F10+G10+H10+I10+J10+K10+M10+O10+Q10+S10+W10+D10+U10),2)</f>
        <v>892381.61</v>
      </c>
      <c r="D10" s="62">
        <v>18696.849999999999</v>
      </c>
      <c r="E10" s="87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1">
        <v>0</v>
      </c>
      <c r="M10" s="80">
        <v>0</v>
      </c>
      <c r="N10" s="82">
        <v>0</v>
      </c>
      <c r="O10" s="83">
        <v>0</v>
      </c>
      <c r="P10" s="86">
        <v>736</v>
      </c>
      <c r="Q10" s="89">
        <v>873684.76</v>
      </c>
      <c r="R10" s="82">
        <v>0</v>
      </c>
      <c r="S10" s="83">
        <v>0</v>
      </c>
      <c r="T10" s="82">
        <v>0</v>
      </c>
      <c r="U10" s="82">
        <v>0</v>
      </c>
      <c r="V10" s="82">
        <v>0</v>
      </c>
      <c r="W10" s="89">
        <v>0</v>
      </c>
      <c r="X10" s="77"/>
      <c r="Y10" s="77"/>
      <c r="Z10" s="77"/>
      <c r="AA10" s="77"/>
      <c r="AB10" s="77"/>
      <c r="AC10" s="77"/>
      <c r="AD10" s="77"/>
    </row>
    <row r="11" spans="1:31" s="78" customFormat="1" ht="24.75" customHeight="1" x14ac:dyDescent="0.25">
      <c r="A11" s="67">
        <v>2</v>
      </c>
      <c r="B11" s="79" t="s">
        <v>32</v>
      </c>
      <c r="C11" s="61">
        <f t="shared" ref="C11:C45" si="1">ROUND(SUM(E11+F11+G11+H11+I11+J11+K11+M11+O11+Q11+S11+W11+D11+U11),2)</f>
        <v>2803288.15</v>
      </c>
      <c r="D11" s="88">
        <v>56126.61</v>
      </c>
      <c r="E11" s="80">
        <v>124422.74</v>
      </c>
      <c r="F11" s="80">
        <v>0</v>
      </c>
      <c r="G11" s="80">
        <v>0</v>
      </c>
      <c r="H11" s="80">
        <v>1257680.58</v>
      </c>
      <c r="I11" s="80">
        <v>667554.31999999995</v>
      </c>
      <c r="J11" s="80">
        <v>697503.9</v>
      </c>
      <c r="K11" s="80">
        <v>0</v>
      </c>
      <c r="L11" s="81">
        <v>0</v>
      </c>
      <c r="M11" s="80">
        <v>0</v>
      </c>
      <c r="N11" s="82">
        <v>0</v>
      </c>
      <c r="O11" s="83">
        <v>0</v>
      </c>
      <c r="P11" s="82">
        <v>0</v>
      </c>
      <c r="Q11" s="83">
        <v>0</v>
      </c>
      <c r="R11" s="86">
        <v>0</v>
      </c>
      <c r="S11" s="83">
        <v>0</v>
      </c>
      <c r="T11" s="82">
        <v>0</v>
      </c>
      <c r="U11" s="82">
        <v>0</v>
      </c>
      <c r="V11" s="82">
        <v>0</v>
      </c>
      <c r="W11" s="89">
        <v>0</v>
      </c>
      <c r="X11" s="77"/>
      <c r="Y11" s="77"/>
      <c r="Z11" s="77"/>
      <c r="AA11" s="77"/>
      <c r="AB11" s="77"/>
      <c r="AC11" s="77"/>
      <c r="AD11" s="77"/>
    </row>
    <row r="12" spans="1:31" s="78" customFormat="1" ht="24" customHeight="1" x14ac:dyDescent="0.25">
      <c r="A12" s="67">
        <v>3</v>
      </c>
      <c r="B12" s="79" t="s">
        <v>144</v>
      </c>
      <c r="C12" s="61">
        <f t="shared" si="1"/>
        <v>258981.26</v>
      </c>
      <c r="D12" s="88">
        <v>0</v>
      </c>
      <c r="E12" s="80">
        <v>258981.26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1">
        <v>0</v>
      </c>
      <c r="M12" s="80">
        <v>0</v>
      </c>
      <c r="N12" s="82">
        <v>0</v>
      </c>
      <c r="O12" s="80">
        <v>0</v>
      </c>
      <c r="P12" s="82">
        <v>0</v>
      </c>
      <c r="Q12" s="80">
        <v>0</v>
      </c>
      <c r="R12" s="82">
        <v>0</v>
      </c>
      <c r="S12" s="80">
        <v>0</v>
      </c>
      <c r="T12" s="82">
        <v>0</v>
      </c>
      <c r="U12" s="82">
        <v>0</v>
      </c>
      <c r="V12" s="82">
        <v>0</v>
      </c>
      <c r="W12" s="87">
        <v>0</v>
      </c>
      <c r="X12" s="77"/>
      <c r="Y12" s="77"/>
      <c r="Z12" s="77"/>
      <c r="AA12" s="77"/>
      <c r="AB12" s="77"/>
      <c r="AC12" s="77"/>
      <c r="AD12" s="77"/>
    </row>
    <row r="13" spans="1:31" s="78" customFormat="1" ht="24.75" customHeight="1" x14ac:dyDescent="0.25">
      <c r="A13" s="67">
        <v>4</v>
      </c>
      <c r="B13" s="79" t="s">
        <v>74</v>
      </c>
      <c r="C13" s="61">
        <f t="shared" si="1"/>
        <v>440919.93</v>
      </c>
      <c r="D13" s="88">
        <v>0</v>
      </c>
      <c r="E13" s="80">
        <v>440919.93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1">
        <v>0</v>
      </c>
      <c r="M13" s="80">
        <v>0</v>
      </c>
      <c r="N13" s="86">
        <v>0</v>
      </c>
      <c r="O13" s="80">
        <v>0</v>
      </c>
      <c r="P13" s="82">
        <v>0</v>
      </c>
      <c r="Q13" s="80">
        <v>0</v>
      </c>
      <c r="R13" s="82">
        <v>0</v>
      </c>
      <c r="S13" s="80">
        <v>0</v>
      </c>
      <c r="T13" s="82">
        <v>0</v>
      </c>
      <c r="U13" s="82">
        <v>0</v>
      </c>
      <c r="V13" s="82">
        <v>0</v>
      </c>
      <c r="W13" s="87">
        <v>0</v>
      </c>
      <c r="X13" s="77"/>
      <c r="Y13" s="77"/>
      <c r="Z13" s="77"/>
      <c r="AA13" s="77"/>
      <c r="AB13" s="77"/>
      <c r="AC13" s="77"/>
      <c r="AD13" s="77"/>
    </row>
    <row r="14" spans="1:31" s="96" customFormat="1" ht="24.75" customHeight="1" x14ac:dyDescent="0.25">
      <c r="A14" s="67">
        <v>5</v>
      </c>
      <c r="B14" s="79" t="s">
        <v>33</v>
      </c>
      <c r="C14" s="61">
        <f t="shared" si="1"/>
        <v>23964449.23</v>
      </c>
      <c r="D14" s="88">
        <v>31688.7</v>
      </c>
      <c r="E14" s="80">
        <v>1192207.3</v>
      </c>
      <c r="F14" s="80">
        <v>1495455.3</v>
      </c>
      <c r="G14" s="80">
        <v>6973581.5700000003</v>
      </c>
      <c r="H14" s="80">
        <v>4286633.32</v>
      </c>
      <c r="I14" s="80">
        <v>2381603.29</v>
      </c>
      <c r="J14" s="80">
        <v>1749637.33</v>
      </c>
      <c r="K14" s="80">
        <v>0</v>
      </c>
      <c r="L14" s="81">
        <v>0</v>
      </c>
      <c r="M14" s="80">
        <v>0</v>
      </c>
      <c r="N14" s="82">
        <v>1503</v>
      </c>
      <c r="O14" s="80">
        <v>5853642.4199999999</v>
      </c>
      <c r="P14" s="82">
        <v>0</v>
      </c>
      <c r="Q14" s="80">
        <v>0</v>
      </c>
      <c r="R14" s="82">
        <v>0</v>
      </c>
      <c r="S14" s="80">
        <v>0</v>
      </c>
      <c r="T14" s="82">
        <v>0</v>
      </c>
      <c r="U14" s="82">
        <v>0</v>
      </c>
      <c r="V14" s="82">
        <v>0</v>
      </c>
      <c r="W14" s="87">
        <v>0</v>
      </c>
      <c r="X14" s="97"/>
      <c r="Y14" s="97"/>
      <c r="Z14" s="97"/>
      <c r="AA14" s="97"/>
      <c r="AB14" s="97"/>
      <c r="AC14" s="97"/>
      <c r="AD14" s="97"/>
      <c r="AE14" s="97"/>
    </row>
    <row r="15" spans="1:31" s="96" customFormat="1" ht="24.75" customHeight="1" x14ac:dyDescent="0.25">
      <c r="A15" s="67">
        <v>6</v>
      </c>
      <c r="B15" s="79" t="s">
        <v>34</v>
      </c>
      <c r="C15" s="61">
        <f t="shared" si="1"/>
        <v>1834320.15</v>
      </c>
      <c r="D15" s="88">
        <v>36391.910000000003</v>
      </c>
      <c r="E15" s="80">
        <v>80518.48</v>
      </c>
      <c r="F15" s="80">
        <v>0</v>
      </c>
      <c r="G15" s="80">
        <v>827393.58</v>
      </c>
      <c r="H15" s="80">
        <v>211991.72</v>
      </c>
      <c r="I15" s="80">
        <v>221368</v>
      </c>
      <c r="J15" s="80">
        <v>456656.46</v>
      </c>
      <c r="K15" s="80">
        <v>0</v>
      </c>
      <c r="L15" s="81">
        <v>0</v>
      </c>
      <c r="M15" s="80">
        <v>0</v>
      </c>
      <c r="N15" s="82">
        <v>0</v>
      </c>
      <c r="O15" s="83">
        <v>0</v>
      </c>
      <c r="P15" s="82">
        <v>0</v>
      </c>
      <c r="Q15" s="83">
        <v>0</v>
      </c>
      <c r="R15" s="82">
        <v>0</v>
      </c>
      <c r="S15" s="83">
        <v>0</v>
      </c>
      <c r="T15" s="82">
        <v>0</v>
      </c>
      <c r="U15" s="82">
        <v>0</v>
      </c>
      <c r="V15" s="82">
        <v>0</v>
      </c>
      <c r="W15" s="89">
        <v>0</v>
      </c>
      <c r="X15" s="97"/>
      <c r="Y15" s="97"/>
      <c r="Z15" s="97"/>
      <c r="AA15" s="97"/>
      <c r="AB15" s="97"/>
      <c r="AC15" s="97"/>
      <c r="AD15" s="97"/>
      <c r="AE15" s="97"/>
    </row>
    <row r="16" spans="1:31" s="96" customFormat="1" ht="24.75" customHeight="1" x14ac:dyDescent="0.25">
      <c r="A16" s="67">
        <v>7</v>
      </c>
      <c r="B16" s="79" t="s">
        <v>35</v>
      </c>
      <c r="C16" s="61">
        <f t="shared" si="1"/>
        <v>1873678</v>
      </c>
      <c r="D16" s="88">
        <v>37208.6</v>
      </c>
      <c r="E16" s="80">
        <v>80518.48</v>
      </c>
      <c r="F16" s="80">
        <v>0</v>
      </c>
      <c r="G16" s="80">
        <v>827393.58</v>
      </c>
      <c r="H16" s="80">
        <v>212221.82</v>
      </c>
      <c r="I16" s="80">
        <v>221574.5</v>
      </c>
      <c r="J16" s="80">
        <v>494761.02</v>
      </c>
      <c r="K16" s="80">
        <v>0</v>
      </c>
      <c r="L16" s="81">
        <v>0</v>
      </c>
      <c r="M16" s="80">
        <v>0</v>
      </c>
      <c r="N16" s="82">
        <v>0</v>
      </c>
      <c r="O16" s="83">
        <v>0</v>
      </c>
      <c r="P16" s="82">
        <v>0</v>
      </c>
      <c r="Q16" s="83">
        <v>0</v>
      </c>
      <c r="R16" s="82">
        <v>0</v>
      </c>
      <c r="S16" s="83">
        <v>0</v>
      </c>
      <c r="T16" s="82">
        <v>0</v>
      </c>
      <c r="U16" s="82">
        <v>0</v>
      </c>
      <c r="V16" s="82">
        <v>0</v>
      </c>
      <c r="W16" s="89">
        <v>0</v>
      </c>
      <c r="X16" s="97"/>
      <c r="Y16" s="97"/>
      <c r="Z16" s="97"/>
      <c r="AA16" s="97"/>
      <c r="AB16" s="97"/>
      <c r="AC16" s="97"/>
      <c r="AD16" s="97"/>
      <c r="AE16" s="97"/>
    </row>
    <row r="17" spans="1:31" s="96" customFormat="1" ht="24.75" customHeight="1" x14ac:dyDescent="0.25">
      <c r="A17" s="67">
        <v>8</v>
      </c>
      <c r="B17" s="79" t="s">
        <v>36</v>
      </c>
      <c r="C17" s="61">
        <f t="shared" si="1"/>
        <v>1795103.29</v>
      </c>
      <c r="D17" s="88">
        <v>35578.149999999994</v>
      </c>
      <c r="E17" s="80">
        <v>80518.48</v>
      </c>
      <c r="F17" s="80">
        <v>0</v>
      </c>
      <c r="G17" s="80">
        <v>789853.06</v>
      </c>
      <c r="H17" s="80">
        <v>184413.94</v>
      </c>
      <c r="I17" s="80">
        <v>192847.4</v>
      </c>
      <c r="J17" s="80">
        <v>511892.26</v>
      </c>
      <c r="K17" s="80">
        <v>0</v>
      </c>
      <c r="L17" s="81">
        <v>0</v>
      </c>
      <c r="M17" s="80">
        <v>0</v>
      </c>
      <c r="N17" s="82">
        <v>0</v>
      </c>
      <c r="O17" s="83">
        <v>0</v>
      </c>
      <c r="P17" s="82">
        <v>0</v>
      </c>
      <c r="Q17" s="83">
        <v>0</v>
      </c>
      <c r="R17" s="82">
        <v>0</v>
      </c>
      <c r="S17" s="83">
        <v>0</v>
      </c>
      <c r="T17" s="82">
        <v>0</v>
      </c>
      <c r="U17" s="82">
        <v>0</v>
      </c>
      <c r="V17" s="82">
        <v>0</v>
      </c>
      <c r="W17" s="89">
        <v>0</v>
      </c>
      <c r="X17" s="97"/>
      <c r="Y17" s="97"/>
      <c r="Z17" s="97"/>
      <c r="AA17" s="97"/>
      <c r="AB17" s="97"/>
      <c r="AC17" s="97"/>
      <c r="AD17" s="97"/>
      <c r="AE17" s="97"/>
    </row>
    <row r="18" spans="1:31" s="96" customFormat="1" ht="24.75" customHeight="1" x14ac:dyDescent="0.25">
      <c r="A18" s="67">
        <v>9</v>
      </c>
      <c r="B18" s="79" t="s">
        <v>37</v>
      </c>
      <c r="C18" s="61">
        <f t="shared" si="1"/>
        <v>1893001.75</v>
      </c>
      <c r="D18" s="88">
        <v>37974.49</v>
      </c>
      <c r="E18" s="80">
        <v>80518.48</v>
      </c>
      <c r="F18" s="80">
        <v>0</v>
      </c>
      <c r="G18" s="80">
        <v>827371.16</v>
      </c>
      <c r="H18" s="80">
        <v>234621.76</v>
      </c>
      <c r="I18" s="80">
        <v>249048.44</v>
      </c>
      <c r="J18" s="80">
        <v>463467.42</v>
      </c>
      <c r="K18" s="80">
        <v>0</v>
      </c>
      <c r="L18" s="81">
        <v>0</v>
      </c>
      <c r="M18" s="80">
        <v>0</v>
      </c>
      <c r="N18" s="82">
        <v>0</v>
      </c>
      <c r="O18" s="83">
        <v>0</v>
      </c>
      <c r="P18" s="82">
        <v>0</v>
      </c>
      <c r="Q18" s="83">
        <v>0</v>
      </c>
      <c r="R18" s="82">
        <v>0</v>
      </c>
      <c r="S18" s="83">
        <v>0</v>
      </c>
      <c r="T18" s="82">
        <v>0</v>
      </c>
      <c r="U18" s="82">
        <v>0</v>
      </c>
      <c r="V18" s="82">
        <v>0</v>
      </c>
      <c r="W18" s="89">
        <v>0</v>
      </c>
      <c r="X18" s="97"/>
      <c r="Y18" s="97"/>
      <c r="Z18" s="97"/>
      <c r="AA18" s="97"/>
      <c r="AB18" s="97"/>
      <c r="AC18" s="97"/>
      <c r="AD18" s="97"/>
      <c r="AE18" s="97"/>
    </row>
    <row r="19" spans="1:31" s="96" customFormat="1" ht="24.75" customHeight="1" x14ac:dyDescent="0.25">
      <c r="A19" s="67">
        <v>10</v>
      </c>
      <c r="B19" s="79" t="s">
        <v>38</v>
      </c>
      <c r="C19" s="61">
        <f t="shared" si="1"/>
        <v>1562064.86</v>
      </c>
      <c r="D19" s="88">
        <v>31040.82</v>
      </c>
      <c r="E19" s="80">
        <v>80518.48</v>
      </c>
      <c r="F19" s="80">
        <v>0</v>
      </c>
      <c r="G19" s="80">
        <v>708535.72</v>
      </c>
      <c r="H19" s="80">
        <v>146976.07999999999</v>
      </c>
      <c r="I19" s="80">
        <v>149220.44</v>
      </c>
      <c r="J19" s="80">
        <v>445773.32</v>
      </c>
      <c r="K19" s="80">
        <v>0</v>
      </c>
      <c r="L19" s="81">
        <v>0</v>
      </c>
      <c r="M19" s="80">
        <v>0</v>
      </c>
      <c r="N19" s="82">
        <v>0</v>
      </c>
      <c r="O19" s="83">
        <v>0</v>
      </c>
      <c r="P19" s="82">
        <v>0</v>
      </c>
      <c r="Q19" s="83">
        <v>0</v>
      </c>
      <c r="R19" s="82">
        <v>0</v>
      </c>
      <c r="S19" s="83">
        <v>0</v>
      </c>
      <c r="T19" s="82">
        <v>0</v>
      </c>
      <c r="U19" s="82">
        <v>0</v>
      </c>
      <c r="V19" s="82">
        <v>0</v>
      </c>
      <c r="W19" s="89">
        <v>0</v>
      </c>
      <c r="X19" s="97"/>
      <c r="Y19" s="97"/>
      <c r="Z19" s="97"/>
      <c r="AA19" s="97"/>
      <c r="AB19" s="97"/>
      <c r="AC19" s="97"/>
      <c r="AD19" s="97"/>
      <c r="AE19" s="97"/>
    </row>
    <row r="20" spans="1:31" s="96" customFormat="1" ht="24.75" customHeight="1" x14ac:dyDescent="0.25">
      <c r="A20" s="67">
        <v>11</v>
      </c>
      <c r="B20" s="79" t="s">
        <v>39</v>
      </c>
      <c r="C20" s="61">
        <f t="shared" si="1"/>
        <v>1815908.89</v>
      </c>
      <c r="D20" s="88">
        <v>36009.870000000003</v>
      </c>
      <c r="E20" s="80">
        <v>80518.48</v>
      </c>
      <c r="F20" s="80">
        <v>0</v>
      </c>
      <c r="G20" s="80">
        <v>793845</v>
      </c>
      <c r="H20" s="80">
        <v>200589.38</v>
      </c>
      <c r="I20" s="80">
        <v>207354.32</v>
      </c>
      <c r="J20" s="80">
        <v>497591.84</v>
      </c>
      <c r="K20" s="80">
        <v>0</v>
      </c>
      <c r="L20" s="81">
        <v>0</v>
      </c>
      <c r="M20" s="80">
        <v>0</v>
      </c>
      <c r="N20" s="82">
        <v>0</v>
      </c>
      <c r="O20" s="83">
        <v>0</v>
      </c>
      <c r="P20" s="82">
        <v>0</v>
      </c>
      <c r="Q20" s="83">
        <v>0</v>
      </c>
      <c r="R20" s="82">
        <v>0</v>
      </c>
      <c r="S20" s="83">
        <v>0</v>
      </c>
      <c r="T20" s="82">
        <v>0</v>
      </c>
      <c r="U20" s="82">
        <v>0</v>
      </c>
      <c r="V20" s="82">
        <v>0</v>
      </c>
      <c r="W20" s="89">
        <v>0</v>
      </c>
      <c r="X20" s="97"/>
      <c r="Y20" s="97"/>
      <c r="Z20" s="97"/>
      <c r="AA20" s="97"/>
      <c r="AB20" s="97"/>
      <c r="AC20" s="97"/>
      <c r="AD20" s="97"/>
      <c r="AE20" s="97"/>
    </row>
    <row r="21" spans="1:31" s="96" customFormat="1" ht="24.75" customHeight="1" x14ac:dyDescent="0.25">
      <c r="A21" s="67">
        <v>12</v>
      </c>
      <c r="B21" s="79" t="s">
        <v>40</v>
      </c>
      <c r="C21" s="61">
        <f t="shared" si="1"/>
        <v>1762417.55</v>
      </c>
      <c r="D21" s="88">
        <v>34899.910000000003</v>
      </c>
      <c r="E21" s="80">
        <v>80518.48</v>
      </c>
      <c r="F21" s="80">
        <v>0</v>
      </c>
      <c r="G21" s="80">
        <v>772031.52</v>
      </c>
      <c r="H21" s="80">
        <v>194504.12</v>
      </c>
      <c r="I21" s="80">
        <v>185346.14</v>
      </c>
      <c r="J21" s="80">
        <v>495117.38</v>
      </c>
      <c r="K21" s="80">
        <v>0</v>
      </c>
      <c r="L21" s="81">
        <v>0</v>
      </c>
      <c r="M21" s="80">
        <v>0</v>
      </c>
      <c r="N21" s="82">
        <v>0</v>
      </c>
      <c r="O21" s="83">
        <v>0</v>
      </c>
      <c r="P21" s="82">
        <v>0</v>
      </c>
      <c r="Q21" s="83">
        <v>0</v>
      </c>
      <c r="R21" s="82">
        <v>0</v>
      </c>
      <c r="S21" s="83">
        <v>0</v>
      </c>
      <c r="T21" s="82">
        <v>0</v>
      </c>
      <c r="U21" s="82">
        <v>0</v>
      </c>
      <c r="V21" s="82">
        <v>0</v>
      </c>
      <c r="W21" s="89">
        <v>0</v>
      </c>
      <c r="X21" s="97"/>
      <c r="Y21" s="97"/>
      <c r="Z21" s="97"/>
      <c r="AA21" s="97"/>
      <c r="AB21" s="97"/>
      <c r="AC21" s="97"/>
      <c r="AD21" s="97"/>
      <c r="AE21" s="97"/>
    </row>
    <row r="22" spans="1:31" s="96" customFormat="1" ht="24.75" customHeight="1" x14ac:dyDescent="0.25">
      <c r="A22" s="67">
        <v>13</v>
      </c>
      <c r="B22" s="100" t="s">
        <v>41</v>
      </c>
      <c r="C22" s="61">
        <f t="shared" si="1"/>
        <v>2074295.71</v>
      </c>
      <c r="D22" s="88">
        <v>40136.19</v>
      </c>
      <c r="E22" s="80">
        <v>140049.48000000001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1">
        <v>0</v>
      </c>
      <c r="M22" s="80">
        <v>0</v>
      </c>
      <c r="N22" s="93">
        <v>796</v>
      </c>
      <c r="O22" s="80">
        <v>1894110.04</v>
      </c>
      <c r="P22" s="82">
        <v>0</v>
      </c>
      <c r="Q22" s="80">
        <v>0</v>
      </c>
      <c r="R22" s="82">
        <v>0</v>
      </c>
      <c r="S22" s="80">
        <v>0</v>
      </c>
      <c r="T22" s="82">
        <v>0</v>
      </c>
      <c r="U22" s="82">
        <v>0</v>
      </c>
      <c r="V22" s="82">
        <v>0</v>
      </c>
      <c r="W22" s="87">
        <v>0</v>
      </c>
      <c r="X22" s="97"/>
      <c r="Y22" s="97"/>
      <c r="Z22" s="97"/>
      <c r="AA22" s="97"/>
      <c r="AB22" s="97"/>
      <c r="AC22" s="97"/>
      <c r="AD22" s="97"/>
      <c r="AE22" s="97"/>
    </row>
    <row r="23" spans="1:31" s="96" customFormat="1" ht="24.75" customHeight="1" x14ac:dyDescent="0.25">
      <c r="A23" s="67">
        <v>14</v>
      </c>
      <c r="B23" s="79" t="s">
        <v>42</v>
      </c>
      <c r="C23" s="61">
        <f t="shared" si="1"/>
        <v>1438501.1</v>
      </c>
      <c r="D23" s="88">
        <v>29352.18</v>
      </c>
      <c r="E23" s="80">
        <v>23958.720000000001</v>
      </c>
      <c r="F23" s="80">
        <v>0</v>
      </c>
      <c r="G23" s="80">
        <v>1385190.2</v>
      </c>
      <c r="H23" s="80">
        <v>0</v>
      </c>
      <c r="I23" s="80">
        <v>0</v>
      </c>
      <c r="J23" s="80">
        <v>0</v>
      </c>
      <c r="K23" s="80">
        <v>0</v>
      </c>
      <c r="L23" s="81">
        <v>0</v>
      </c>
      <c r="M23" s="80">
        <v>0</v>
      </c>
      <c r="N23" s="82">
        <v>0</v>
      </c>
      <c r="O23" s="83">
        <v>0</v>
      </c>
      <c r="P23" s="82">
        <v>0</v>
      </c>
      <c r="Q23" s="83">
        <v>0</v>
      </c>
      <c r="R23" s="82">
        <v>0</v>
      </c>
      <c r="S23" s="83">
        <v>0</v>
      </c>
      <c r="T23" s="82">
        <v>0</v>
      </c>
      <c r="U23" s="82">
        <v>0</v>
      </c>
      <c r="V23" s="82">
        <v>0</v>
      </c>
      <c r="W23" s="89">
        <v>0</v>
      </c>
      <c r="X23" s="97"/>
      <c r="Y23" s="97"/>
      <c r="Z23" s="97"/>
      <c r="AA23" s="97"/>
      <c r="AB23" s="97"/>
      <c r="AC23" s="97"/>
      <c r="AD23" s="97"/>
      <c r="AE23" s="97"/>
    </row>
    <row r="24" spans="1:31" s="96" customFormat="1" ht="24.75" customHeight="1" x14ac:dyDescent="0.25">
      <c r="A24" s="67">
        <v>15</v>
      </c>
      <c r="B24" s="79" t="s">
        <v>43</v>
      </c>
      <c r="C24" s="61">
        <f t="shared" si="1"/>
        <v>2562399.73</v>
      </c>
      <c r="D24" s="88">
        <v>51825.829999999994</v>
      </c>
      <c r="E24" s="80">
        <v>64805.599999999999</v>
      </c>
      <c r="F24" s="80">
        <v>0</v>
      </c>
      <c r="G24" s="80">
        <v>1343853.62</v>
      </c>
      <c r="H24" s="80">
        <v>394403.2</v>
      </c>
      <c r="I24" s="80">
        <v>194008.52</v>
      </c>
      <c r="J24" s="80">
        <v>513502.96</v>
      </c>
      <c r="K24" s="80">
        <v>0</v>
      </c>
      <c r="L24" s="81">
        <v>0</v>
      </c>
      <c r="M24" s="80">
        <v>0</v>
      </c>
      <c r="N24" s="82">
        <v>0</v>
      </c>
      <c r="O24" s="83">
        <v>0</v>
      </c>
      <c r="P24" s="82">
        <v>0</v>
      </c>
      <c r="Q24" s="83">
        <v>0</v>
      </c>
      <c r="R24" s="82">
        <v>0</v>
      </c>
      <c r="S24" s="83">
        <v>0</v>
      </c>
      <c r="T24" s="82">
        <v>0</v>
      </c>
      <c r="U24" s="82">
        <v>0</v>
      </c>
      <c r="V24" s="82">
        <v>0</v>
      </c>
      <c r="W24" s="83">
        <v>0</v>
      </c>
      <c r="X24" s="97"/>
      <c r="Y24" s="97"/>
      <c r="Z24" s="97"/>
      <c r="AA24" s="97"/>
      <c r="AB24" s="97"/>
      <c r="AC24" s="97"/>
      <c r="AD24" s="97"/>
      <c r="AE24" s="97"/>
    </row>
    <row r="25" spans="1:31" s="96" customFormat="1" ht="24.75" customHeight="1" x14ac:dyDescent="0.25">
      <c r="A25" s="67">
        <v>16</v>
      </c>
      <c r="B25" s="100" t="s">
        <v>44</v>
      </c>
      <c r="C25" s="61">
        <f t="shared" si="1"/>
        <v>1550081.63</v>
      </c>
      <c r="D25" s="88">
        <v>31242.27</v>
      </c>
      <c r="E25" s="80">
        <v>44451.78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1">
        <v>0</v>
      </c>
      <c r="M25" s="80">
        <v>0</v>
      </c>
      <c r="N25" s="82">
        <v>0</v>
      </c>
      <c r="O25" s="83">
        <v>0</v>
      </c>
      <c r="P25" s="82">
        <v>0</v>
      </c>
      <c r="Q25" s="83">
        <v>0</v>
      </c>
      <c r="R25" s="93">
        <v>0</v>
      </c>
      <c r="S25" s="80">
        <v>0</v>
      </c>
      <c r="T25" s="93">
        <v>479.5</v>
      </c>
      <c r="U25" s="83">
        <v>1474387.58</v>
      </c>
      <c r="V25" s="82">
        <v>0</v>
      </c>
      <c r="W25" s="89">
        <v>0</v>
      </c>
      <c r="X25" s="97"/>
      <c r="Y25" s="97"/>
      <c r="Z25" s="97"/>
      <c r="AA25" s="97"/>
      <c r="AB25" s="97"/>
      <c r="AC25" s="97"/>
      <c r="AD25" s="97"/>
      <c r="AE25" s="97"/>
    </row>
    <row r="26" spans="1:31" s="96" customFormat="1" ht="24.75" customHeight="1" x14ac:dyDescent="0.25">
      <c r="A26" s="67">
        <v>17</v>
      </c>
      <c r="B26" s="100" t="s">
        <v>45</v>
      </c>
      <c r="C26" s="61">
        <f t="shared" si="1"/>
        <v>1502270.11</v>
      </c>
      <c r="D26" s="88">
        <v>30236.63</v>
      </c>
      <c r="E26" s="80">
        <v>45104.32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1">
        <v>0</v>
      </c>
      <c r="M26" s="80">
        <v>0</v>
      </c>
      <c r="N26" s="82">
        <v>0</v>
      </c>
      <c r="O26" s="83">
        <v>0</v>
      </c>
      <c r="P26" s="82">
        <v>0</v>
      </c>
      <c r="Q26" s="83">
        <v>0</v>
      </c>
      <c r="R26" s="82">
        <v>0</v>
      </c>
      <c r="S26" s="80">
        <v>0</v>
      </c>
      <c r="T26" s="82">
        <v>500</v>
      </c>
      <c r="U26" s="83">
        <v>1426929.16</v>
      </c>
      <c r="V26" s="82">
        <v>0</v>
      </c>
      <c r="W26" s="89">
        <v>0</v>
      </c>
      <c r="X26" s="97"/>
      <c r="Y26" s="97"/>
      <c r="Z26" s="97"/>
      <c r="AA26" s="97"/>
      <c r="AB26" s="97"/>
      <c r="AC26" s="97"/>
      <c r="AD26" s="97"/>
      <c r="AE26" s="97"/>
    </row>
    <row r="27" spans="1:31" s="96" customFormat="1" ht="24.75" customHeight="1" x14ac:dyDescent="0.25">
      <c r="A27" s="67">
        <v>18</v>
      </c>
      <c r="B27" s="79" t="s">
        <v>46</v>
      </c>
      <c r="C27" s="61">
        <f t="shared" si="1"/>
        <v>360973.85</v>
      </c>
      <c r="D27" s="88">
        <v>7123.19</v>
      </c>
      <c r="E27" s="80">
        <v>17692.53</v>
      </c>
      <c r="F27" s="80">
        <v>0</v>
      </c>
      <c r="G27" s="80">
        <v>0</v>
      </c>
      <c r="H27" s="80">
        <v>0</v>
      </c>
      <c r="I27" s="80">
        <v>0</v>
      </c>
      <c r="J27" s="80">
        <v>336158.13</v>
      </c>
      <c r="K27" s="80">
        <v>0</v>
      </c>
      <c r="L27" s="81">
        <v>0</v>
      </c>
      <c r="M27" s="80">
        <v>0</v>
      </c>
      <c r="N27" s="82">
        <v>0</v>
      </c>
      <c r="O27" s="83">
        <v>0</v>
      </c>
      <c r="P27" s="82">
        <v>0</v>
      </c>
      <c r="Q27" s="83">
        <v>0</v>
      </c>
      <c r="R27" s="82">
        <v>0</v>
      </c>
      <c r="S27" s="80">
        <v>0</v>
      </c>
      <c r="T27" s="82">
        <v>0</v>
      </c>
      <c r="U27" s="83">
        <v>0</v>
      </c>
      <c r="V27" s="82">
        <v>0</v>
      </c>
      <c r="W27" s="89">
        <v>0</v>
      </c>
      <c r="X27" s="97"/>
      <c r="Y27" s="97"/>
      <c r="Z27" s="97"/>
      <c r="AA27" s="97"/>
      <c r="AB27" s="97"/>
      <c r="AC27" s="97"/>
      <c r="AD27" s="97"/>
      <c r="AE27" s="97"/>
    </row>
    <row r="28" spans="1:31" s="96" customFormat="1" ht="24.75" customHeight="1" x14ac:dyDescent="0.25">
      <c r="A28" s="67">
        <v>19</v>
      </c>
      <c r="B28" s="79" t="s">
        <v>127</v>
      </c>
      <c r="C28" s="61">
        <f t="shared" si="1"/>
        <v>64416.2</v>
      </c>
      <c r="D28" s="88">
        <v>0</v>
      </c>
      <c r="E28" s="80">
        <v>64416.2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1">
        <v>0</v>
      </c>
      <c r="M28" s="80">
        <v>0</v>
      </c>
      <c r="N28" s="82">
        <v>0</v>
      </c>
      <c r="O28" s="83">
        <v>0</v>
      </c>
      <c r="P28" s="82">
        <v>0</v>
      </c>
      <c r="Q28" s="83">
        <v>0</v>
      </c>
      <c r="R28" s="82">
        <v>0</v>
      </c>
      <c r="S28" s="80">
        <v>0</v>
      </c>
      <c r="T28" s="82">
        <v>0</v>
      </c>
      <c r="U28" s="83">
        <v>0</v>
      </c>
      <c r="V28" s="82">
        <v>0</v>
      </c>
      <c r="W28" s="89">
        <v>0</v>
      </c>
      <c r="X28" s="97"/>
      <c r="Y28" s="97"/>
      <c r="Z28" s="97"/>
      <c r="AA28" s="97"/>
      <c r="AB28" s="97"/>
      <c r="AC28" s="97"/>
      <c r="AD28" s="97"/>
      <c r="AE28" s="97"/>
    </row>
    <row r="29" spans="1:31" s="96" customFormat="1" ht="24.75" customHeight="1" x14ac:dyDescent="0.25">
      <c r="A29" s="67">
        <v>20</v>
      </c>
      <c r="B29" s="79" t="s">
        <v>128</v>
      </c>
      <c r="C29" s="61">
        <f t="shared" si="1"/>
        <v>1906784.82</v>
      </c>
      <c r="D29" s="88">
        <v>37521.1</v>
      </c>
      <c r="E29" s="80">
        <v>13483.86</v>
      </c>
      <c r="F29" s="80">
        <v>173469.51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1">
        <v>0</v>
      </c>
      <c r="M29" s="80">
        <v>0</v>
      </c>
      <c r="N29" s="82">
        <v>628.70000000000005</v>
      </c>
      <c r="O29" s="80">
        <v>1682310.35</v>
      </c>
      <c r="P29" s="82">
        <v>0</v>
      </c>
      <c r="Q29" s="80">
        <v>0</v>
      </c>
      <c r="R29" s="82">
        <v>0</v>
      </c>
      <c r="S29" s="80">
        <v>0</v>
      </c>
      <c r="T29" s="82">
        <v>0</v>
      </c>
      <c r="U29" s="82">
        <v>0</v>
      </c>
      <c r="V29" s="82">
        <v>0</v>
      </c>
      <c r="W29" s="87">
        <v>0</v>
      </c>
      <c r="X29" s="97"/>
      <c r="Y29" s="97"/>
      <c r="Z29" s="97"/>
      <c r="AA29" s="97"/>
      <c r="AB29" s="97"/>
      <c r="AC29" s="97"/>
      <c r="AD29" s="97"/>
      <c r="AE29" s="97"/>
    </row>
    <row r="30" spans="1:31" s="96" customFormat="1" ht="24.75" customHeight="1" x14ac:dyDescent="0.25">
      <c r="A30" s="67">
        <v>21</v>
      </c>
      <c r="B30" s="79" t="s">
        <v>147</v>
      </c>
      <c r="C30" s="61">
        <f t="shared" si="1"/>
        <v>3111180.52</v>
      </c>
      <c r="D30" s="88">
        <v>65184.32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1">
        <v>0</v>
      </c>
      <c r="M30" s="80">
        <v>0</v>
      </c>
      <c r="N30" s="82">
        <v>819.9</v>
      </c>
      <c r="O30" s="83">
        <v>3045996.2</v>
      </c>
      <c r="P30" s="82">
        <v>0</v>
      </c>
      <c r="Q30" s="83">
        <v>0</v>
      </c>
      <c r="R30" s="82">
        <v>0</v>
      </c>
      <c r="S30" s="83">
        <v>0</v>
      </c>
      <c r="T30" s="82">
        <v>0</v>
      </c>
      <c r="U30" s="82">
        <v>0</v>
      </c>
      <c r="V30" s="82">
        <v>0</v>
      </c>
      <c r="W30" s="89">
        <v>0</v>
      </c>
      <c r="X30" s="97"/>
      <c r="Y30" s="97"/>
      <c r="Z30" s="97"/>
      <c r="AA30" s="97"/>
      <c r="AB30" s="97"/>
      <c r="AC30" s="97"/>
      <c r="AD30" s="97"/>
      <c r="AE30" s="97"/>
    </row>
    <row r="31" spans="1:31" s="96" customFormat="1" ht="24.75" customHeight="1" x14ac:dyDescent="0.25">
      <c r="A31" s="67">
        <v>22</v>
      </c>
      <c r="B31" s="79" t="s">
        <v>131</v>
      </c>
      <c r="C31" s="61">
        <f t="shared" si="1"/>
        <v>1366266.14</v>
      </c>
      <c r="D31" s="88">
        <v>25077.08</v>
      </c>
      <c r="E31" s="80">
        <v>13411.88</v>
      </c>
      <c r="F31" s="80">
        <v>292552.03000000003</v>
      </c>
      <c r="G31" s="80">
        <v>843171.35</v>
      </c>
      <c r="H31" s="80">
        <v>0</v>
      </c>
      <c r="I31" s="80">
        <v>0</v>
      </c>
      <c r="J31" s="80">
        <v>192053.8</v>
      </c>
      <c r="K31" s="80">
        <v>0</v>
      </c>
      <c r="L31" s="81">
        <v>0</v>
      </c>
      <c r="M31" s="80">
        <v>0</v>
      </c>
      <c r="N31" s="82">
        <v>0</v>
      </c>
      <c r="O31" s="83">
        <v>0</v>
      </c>
      <c r="P31" s="82">
        <v>0</v>
      </c>
      <c r="Q31" s="83">
        <v>0</v>
      </c>
      <c r="R31" s="82">
        <v>0</v>
      </c>
      <c r="S31" s="83">
        <v>0</v>
      </c>
      <c r="T31" s="82">
        <v>0</v>
      </c>
      <c r="U31" s="82">
        <v>0</v>
      </c>
      <c r="V31" s="82">
        <v>0</v>
      </c>
      <c r="W31" s="89">
        <v>0</v>
      </c>
      <c r="X31" s="97"/>
      <c r="Y31" s="97"/>
      <c r="Z31" s="97"/>
      <c r="AA31" s="97"/>
      <c r="AB31" s="97"/>
      <c r="AC31" s="97"/>
      <c r="AD31" s="97"/>
      <c r="AE31" s="97"/>
    </row>
    <row r="32" spans="1:31" s="96" customFormat="1" ht="24.75" customHeight="1" x14ac:dyDescent="0.25">
      <c r="A32" s="67">
        <v>23</v>
      </c>
      <c r="B32" s="79" t="s">
        <v>135</v>
      </c>
      <c r="C32" s="61">
        <f t="shared" si="1"/>
        <v>2742947.76</v>
      </c>
      <c r="D32" s="88">
        <v>54145.229999999996</v>
      </c>
      <c r="E32" s="80">
        <v>13811.9</v>
      </c>
      <c r="F32" s="80">
        <v>244244.31</v>
      </c>
      <c r="G32" s="80">
        <v>1243336.6299999999</v>
      </c>
      <c r="H32" s="80">
        <v>762749.86</v>
      </c>
      <c r="I32" s="80">
        <v>424659.83</v>
      </c>
      <c r="J32" s="80">
        <v>0</v>
      </c>
      <c r="K32" s="80">
        <v>0</v>
      </c>
      <c r="L32" s="81">
        <v>0</v>
      </c>
      <c r="M32" s="80">
        <v>0</v>
      </c>
      <c r="N32" s="82">
        <v>0</v>
      </c>
      <c r="O32" s="83">
        <v>0</v>
      </c>
      <c r="P32" s="82">
        <v>0</v>
      </c>
      <c r="Q32" s="83">
        <v>0</v>
      </c>
      <c r="R32" s="82">
        <v>0</v>
      </c>
      <c r="S32" s="83">
        <v>0</v>
      </c>
      <c r="T32" s="82">
        <v>0</v>
      </c>
      <c r="U32" s="82">
        <v>0</v>
      </c>
      <c r="V32" s="82">
        <v>0</v>
      </c>
      <c r="W32" s="89">
        <v>0</v>
      </c>
      <c r="X32" s="97"/>
      <c r="Y32" s="97"/>
      <c r="Z32" s="97"/>
      <c r="AA32" s="97"/>
      <c r="AB32" s="97"/>
      <c r="AC32" s="97"/>
      <c r="AD32" s="97"/>
      <c r="AE32" s="97"/>
    </row>
    <row r="33" spans="1:31" s="96" customFormat="1" ht="24.75" customHeight="1" x14ac:dyDescent="0.25">
      <c r="A33" s="67">
        <v>24</v>
      </c>
      <c r="B33" s="79" t="s">
        <v>136</v>
      </c>
      <c r="C33" s="61">
        <f t="shared" si="1"/>
        <v>1745027.91</v>
      </c>
      <c r="D33" s="88">
        <v>36226.589999999997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1">
        <v>0</v>
      </c>
      <c r="M33" s="80">
        <v>0</v>
      </c>
      <c r="N33" s="82">
        <v>638.6</v>
      </c>
      <c r="O33" s="80">
        <v>1708801.32</v>
      </c>
      <c r="P33" s="82">
        <v>0</v>
      </c>
      <c r="Q33" s="80">
        <v>0</v>
      </c>
      <c r="R33" s="82">
        <v>0</v>
      </c>
      <c r="S33" s="80">
        <v>0</v>
      </c>
      <c r="T33" s="82">
        <v>0</v>
      </c>
      <c r="U33" s="82">
        <v>0</v>
      </c>
      <c r="V33" s="82">
        <v>0</v>
      </c>
      <c r="W33" s="87">
        <v>0</v>
      </c>
      <c r="X33" s="97"/>
      <c r="Y33" s="97"/>
      <c r="Z33" s="97"/>
      <c r="AA33" s="97"/>
      <c r="AB33" s="97"/>
      <c r="AC33" s="97"/>
      <c r="AD33" s="97"/>
      <c r="AE33" s="97"/>
    </row>
    <row r="34" spans="1:31" s="96" customFormat="1" ht="24.75" customHeight="1" x14ac:dyDescent="0.25">
      <c r="A34" s="67">
        <v>25</v>
      </c>
      <c r="B34" s="79" t="s">
        <v>137</v>
      </c>
      <c r="C34" s="61">
        <f t="shared" si="1"/>
        <v>1766557.89</v>
      </c>
      <c r="D34" s="88">
        <v>36673.550000000003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1">
        <v>0</v>
      </c>
      <c r="M34" s="80">
        <v>0</v>
      </c>
      <c r="N34" s="82">
        <v>638.20000000000005</v>
      </c>
      <c r="O34" s="80">
        <v>1729884.34</v>
      </c>
      <c r="P34" s="82">
        <v>0</v>
      </c>
      <c r="Q34" s="80">
        <v>0</v>
      </c>
      <c r="R34" s="82">
        <v>0</v>
      </c>
      <c r="S34" s="80">
        <v>0</v>
      </c>
      <c r="T34" s="82">
        <v>0</v>
      </c>
      <c r="U34" s="82">
        <v>0</v>
      </c>
      <c r="V34" s="82">
        <v>0</v>
      </c>
      <c r="W34" s="87">
        <v>0</v>
      </c>
      <c r="X34" s="97"/>
      <c r="Y34" s="97"/>
      <c r="Z34" s="97"/>
      <c r="AA34" s="97"/>
      <c r="AB34" s="97"/>
      <c r="AC34" s="97"/>
      <c r="AD34" s="97"/>
      <c r="AE34" s="97"/>
    </row>
    <row r="35" spans="1:31" s="96" customFormat="1" ht="24.75" customHeight="1" x14ac:dyDescent="0.25">
      <c r="A35" s="67">
        <v>26</v>
      </c>
      <c r="B35" s="79" t="s">
        <v>139</v>
      </c>
      <c r="C35" s="61">
        <f t="shared" si="1"/>
        <v>297447.74</v>
      </c>
      <c r="D35" s="88">
        <v>2999.11</v>
      </c>
      <c r="E35" s="80">
        <v>14157.64</v>
      </c>
      <c r="F35" s="80">
        <v>280290.99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1">
        <v>0</v>
      </c>
      <c r="M35" s="80">
        <v>0</v>
      </c>
      <c r="N35" s="82">
        <v>0</v>
      </c>
      <c r="O35" s="83">
        <v>0</v>
      </c>
      <c r="P35" s="82">
        <v>0</v>
      </c>
      <c r="Q35" s="83">
        <v>0</v>
      </c>
      <c r="R35" s="82">
        <v>0</v>
      </c>
      <c r="S35" s="83">
        <v>0</v>
      </c>
      <c r="T35" s="82">
        <v>0</v>
      </c>
      <c r="U35" s="82">
        <v>0</v>
      </c>
      <c r="V35" s="82">
        <v>0</v>
      </c>
      <c r="W35" s="89">
        <v>0</v>
      </c>
      <c r="X35" s="97"/>
      <c r="Y35" s="97"/>
      <c r="Z35" s="97"/>
      <c r="AA35" s="97"/>
      <c r="AB35" s="97"/>
      <c r="AC35" s="97"/>
      <c r="AD35" s="97"/>
      <c r="AE35" s="97"/>
    </row>
    <row r="36" spans="1:31" s="96" customFormat="1" ht="24.75" customHeight="1" x14ac:dyDescent="0.25">
      <c r="A36" s="67">
        <v>27</v>
      </c>
      <c r="B36" s="79" t="s">
        <v>140</v>
      </c>
      <c r="C36" s="61">
        <f t="shared" si="1"/>
        <v>297822.40000000002</v>
      </c>
      <c r="D36" s="88">
        <v>3000.11</v>
      </c>
      <c r="E36" s="80">
        <v>14438.48</v>
      </c>
      <c r="F36" s="80">
        <v>280383.81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1">
        <v>0</v>
      </c>
      <c r="M36" s="80">
        <v>0</v>
      </c>
      <c r="N36" s="82">
        <v>0</v>
      </c>
      <c r="O36" s="83">
        <v>0</v>
      </c>
      <c r="P36" s="82">
        <v>0</v>
      </c>
      <c r="Q36" s="83">
        <v>0</v>
      </c>
      <c r="R36" s="82">
        <v>0</v>
      </c>
      <c r="S36" s="83">
        <v>0</v>
      </c>
      <c r="T36" s="82">
        <v>0</v>
      </c>
      <c r="U36" s="82">
        <v>0</v>
      </c>
      <c r="V36" s="82">
        <v>0</v>
      </c>
      <c r="W36" s="89">
        <v>0</v>
      </c>
      <c r="X36" s="97"/>
      <c r="Y36" s="97"/>
      <c r="Z36" s="97"/>
      <c r="AA36" s="97"/>
      <c r="AB36" s="97"/>
      <c r="AC36" s="97"/>
      <c r="AD36" s="97"/>
      <c r="AE36" s="97"/>
    </row>
    <row r="37" spans="1:31" s="96" customFormat="1" ht="24.75" customHeight="1" x14ac:dyDescent="0.25">
      <c r="A37" s="67">
        <v>28</v>
      </c>
      <c r="B37" s="79" t="s">
        <v>47</v>
      </c>
      <c r="C37" s="61">
        <f t="shared" si="1"/>
        <v>2354452.6800000002</v>
      </c>
      <c r="D37" s="88">
        <v>44422.14</v>
      </c>
      <c r="E37" s="80">
        <v>213657.88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1">
        <v>0</v>
      </c>
      <c r="M37" s="80">
        <v>0</v>
      </c>
      <c r="N37" s="82">
        <v>663.9</v>
      </c>
      <c r="O37" s="80">
        <v>2096372.66</v>
      </c>
      <c r="P37" s="82">
        <v>0</v>
      </c>
      <c r="Q37" s="80">
        <v>0</v>
      </c>
      <c r="R37" s="82">
        <v>0</v>
      </c>
      <c r="S37" s="80">
        <v>0</v>
      </c>
      <c r="T37" s="82">
        <v>0</v>
      </c>
      <c r="U37" s="82">
        <v>0</v>
      </c>
      <c r="V37" s="82">
        <v>0</v>
      </c>
      <c r="W37" s="87">
        <v>0</v>
      </c>
      <c r="X37" s="97"/>
      <c r="Y37" s="97"/>
      <c r="Z37" s="97"/>
      <c r="AA37" s="97"/>
      <c r="AB37" s="97"/>
      <c r="AC37" s="97"/>
      <c r="AD37" s="97"/>
      <c r="AE37" s="97"/>
    </row>
    <row r="38" spans="1:31" s="96" customFormat="1" ht="24.75" customHeight="1" x14ac:dyDescent="0.25">
      <c r="A38" s="67">
        <v>29</v>
      </c>
      <c r="B38" s="79" t="s">
        <v>48</v>
      </c>
      <c r="C38" s="61">
        <f t="shared" si="1"/>
        <v>8069199.8399999999</v>
      </c>
      <c r="D38" s="88">
        <v>159405.79999999999</v>
      </c>
      <c r="E38" s="80">
        <v>387104.2</v>
      </c>
      <c r="F38" s="80">
        <v>0</v>
      </c>
      <c r="G38" s="80">
        <v>3332404.21</v>
      </c>
      <c r="H38" s="80">
        <v>2156227.2000000002</v>
      </c>
      <c r="I38" s="80">
        <v>1197974.5900000001</v>
      </c>
      <c r="J38" s="80">
        <v>836083.84</v>
      </c>
      <c r="K38" s="80">
        <v>0</v>
      </c>
      <c r="L38" s="81">
        <v>0</v>
      </c>
      <c r="M38" s="80">
        <v>0</v>
      </c>
      <c r="N38" s="82">
        <v>0</v>
      </c>
      <c r="O38" s="83">
        <v>0</v>
      </c>
      <c r="P38" s="82">
        <v>0</v>
      </c>
      <c r="Q38" s="83">
        <v>0</v>
      </c>
      <c r="R38" s="82">
        <v>0</v>
      </c>
      <c r="S38" s="83">
        <v>0</v>
      </c>
      <c r="T38" s="82">
        <v>0</v>
      </c>
      <c r="U38" s="82">
        <v>0</v>
      </c>
      <c r="V38" s="82">
        <v>0</v>
      </c>
      <c r="W38" s="89">
        <v>0</v>
      </c>
      <c r="X38" s="97"/>
      <c r="Y38" s="97"/>
      <c r="Z38" s="97"/>
      <c r="AA38" s="97"/>
      <c r="AB38" s="97"/>
      <c r="AC38" s="97"/>
      <c r="AD38" s="97"/>
      <c r="AE38" s="97"/>
    </row>
    <row r="39" spans="1:31" s="96" customFormat="1" ht="24.75" customHeight="1" x14ac:dyDescent="0.25">
      <c r="A39" s="67">
        <v>30</v>
      </c>
      <c r="B39" s="79" t="s">
        <v>141</v>
      </c>
      <c r="C39" s="61">
        <f t="shared" si="1"/>
        <v>26285287.57</v>
      </c>
      <c r="D39" s="88">
        <v>274238.40999999997</v>
      </c>
      <c r="E39" s="80">
        <v>543138.66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1">
        <v>0</v>
      </c>
      <c r="M39" s="80">
        <v>0</v>
      </c>
      <c r="N39" s="82">
        <v>2332.9</v>
      </c>
      <c r="O39" s="80">
        <v>8658843.5399999991</v>
      </c>
      <c r="P39" s="82">
        <v>0</v>
      </c>
      <c r="Q39" s="80">
        <v>0</v>
      </c>
      <c r="R39" s="82">
        <v>0</v>
      </c>
      <c r="S39" s="80">
        <v>0</v>
      </c>
      <c r="T39" s="82">
        <v>5874</v>
      </c>
      <c r="U39" s="80">
        <v>16809066.960000001</v>
      </c>
      <c r="V39" s="82">
        <v>0</v>
      </c>
      <c r="W39" s="87">
        <v>0</v>
      </c>
      <c r="X39" s="97"/>
      <c r="Y39" s="97"/>
      <c r="Z39" s="97"/>
      <c r="AA39" s="97"/>
      <c r="AB39" s="97"/>
      <c r="AC39" s="97"/>
      <c r="AD39" s="97"/>
      <c r="AE39" s="97"/>
    </row>
    <row r="40" spans="1:31" s="96" customFormat="1" ht="24.75" customHeight="1" x14ac:dyDescent="0.25">
      <c r="A40" s="67">
        <v>31</v>
      </c>
      <c r="B40" s="79" t="s">
        <v>49</v>
      </c>
      <c r="C40" s="61">
        <f t="shared" si="1"/>
        <v>4209468.08</v>
      </c>
      <c r="D40" s="88">
        <v>81887.08</v>
      </c>
      <c r="E40" s="80">
        <v>263160.06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1">
        <v>0</v>
      </c>
      <c r="M40" s="80">
        <v>0</v>
      </c>
      <c r="N40" s="82">
        <v>1507.9</v>
      </c>
      <c r="O40" s="80">
        <v>3864420.94</v>
      </c>
      <c r="P40" s="82">
        <v>0</v>
      </c>
      <c r="Q40" s="80">
        <v>0</v>
      </c>
      <c r="R40" s="82">
        <v>0</v>
      </c>
      <c r="S40" s="80">
        <v>0</v>
      </c>
      <c r="T40" s="82">
        <v>0</v>
      </c>
      <c r="U40" s="82">
        <v>0</v>
      </c>
      <c r="V40" s="82">
        <v>0</v>
      </c>
      <c r="W40" s="87">
        <v>0</v>
      </c>
      <c r="X40" s="97"/>
      <c r="Y40" s="97"/>
      <c r="Z40" s="97"/>
      <c r="AA40" s="97"/>
      <c r="AB40" s="97"/>
      <c r="AC40" s="97"/>
      <c r="AD40" s="97"/>
      <c r="AE40" s="97"/>
    </row>
    <row r="41" spans="1:31" s="96" customFormat="1" ht="24.75" customHeight="1" x14ac:dyDescent="0.25">
      <c r="A41" s="67">
        <v>32</v>
      </c>
      <c r="B41" s="79" t="s">
        <v>50</v>
      </c>
      <c r="C41" s="61">
        <f t="shared" si="1"/>
        <v>693850.06</v>
      </c>
      <c r="D41" s="88">
        <v>13824.91</v>
      </c>
      <c r="E41" s="80">
        <v>34001.26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1">
        <v>0</v>
      </c>
      <c r="M41" s="80">
        <v>0</v>
      </c>
      <c r="N41" s="82">
        <v>0</v>
      </c>
      <c r="O41" s="83">
        <v>0</v>
      </c>
      <c r="P41" s="82">
        <v>0</v>
      </c>
      <c r="Q41" s="83">
        <v>0</v>
      </c>
      <c r="R41" s="82">
        <v>464.2</v>
      </c>
      <c r="S41" s="83">
        <v>646023.89</v>
      </c>
      <c r="T41" s="82">
        <v>0</v>
      </c>
      <c r="U41" s="82">
        <v>0</v>
      </c>
      <c r="V41" s="82">
        <v>0</v>
      </c>
      <c r="W41" s="89">
        <v>0</v>
      </c>
      <c r="X41" s="97"/>
      <c r="Y41" s="97"/>
      <c r="Z41" s="97"/>
      <c r="AA41" s="97"/>
      <c r="AB41" s="97"/>
      <c r="AC41" s="97"/>
      <c r="AD41" s="97"/>
      <c r="AE41" s="97"/>
    </row>
    <row r="42" spans="1:31" s="96" customFormat="1" ht="24.75" customHeight="1" x14ac:dyDescent="0.25">
      <c r="A42" s="67">
        <v>33</v>
      </c>
      <c r="B42" s="79" t="s">
        <v>51</v>
      </c>
      <c r="C42" s="61">
        <f t="shared" si="1"/>
        <v>2182354.23</v>
      </c>
      <c r="D42" s="88">
        <v>42657.01</v>
      </c>
      <c r="E42" s="80">
        <v>126624.3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1">
        <v>0</v>
      </c>
      <c r="M42" s="80">
        <v>0</v>
      </c>
      <c r="N42" s="82">
        <v>899.1</v>
      </c>
      <c r="O42" s="80">
        <v>2013072.92</v>
      </c>
      <c r="P42" s="82">
        <v>0</v>
      </c>
      <c r="Q42" s="80">
        <v>0</v>
      </c>
      <c r="R42" s="82">
        <v>0</v>
      </c>
      <c r="S42" s="80">
        <v>0</v>
      </c>
      <c r="T42" s="82">
        <v>0</v>
      </c>
      <c r="U42" s="82">
        <v>0</v>
      </c>
      <c r="V42" s="82">
        <v>0</v>
      </c>
      <c r="W42" s="87">
        <v>0</v>
      </c>
      <c r="X42" s="97"/>
      <c r="Y42" s="97"/>
      <c r="Z42" s="97"/>
      <c r="AA42" s="97"/>
      <c r="AB42" s="97"/>
      <c r="AC42" s="97"/>
      <c r="AD42" s="97"/>
      <c r="AE42" s="97"/>
    </row>
    <row r="43" spans="1:31" s="96" customFormat="1" ht="25.5" customHeight="1" x14ac:dyDescent="0.25">
      <c r="A43" s="67">
        <v>34</v>
      </c>
      <c r="B43" s="79" t="s">
        <v>145</v>
      </c>
      <c r="C43" s="61">
        <f t="shared" si="1"/>
        <v>1485161.65</v>
      </c>
      <c r="D43" s="88">
        <v>15722.99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1">
        <v>0</v>
      </c>
      <c r="M43" s="80">
        <v>0</v>
      </c>
      <c r="N43" s="82">
        <v>0</v>
      </c>
      <c r="O43" s="80">
        <v>0</v>
      </c>
      <c r="P43" s="82">
        <v>1201.4000000000001</v>
      </c>
      <c r="Q43" s="80">
        <v>1469438.66</v>
      </c>
      <c r="R43" s="82">
        <v>0</v>
      </c>
      <c r="S43" s="80">
        <v>0</v>
      </c>
      <c r="T43" s="82">
        <v>0</v>
      </c>
      <c r="U43" s="82">
        <v>0</v>
      </c>
      <c r="V43" s="82">
        <v>0</v>
      </c>
      <c r="W43" s="87">
        <v>0</v>
      </c>
      <c r="X43" s="97"/>
      <c r="Y43" s="97"/>
      <c r="Z43" s="97"/>
      <c r="AA43" s="97"/>
      <c r="AB43" s="97"/>
      <c r="AC43" s="97"/>
      <c r="AD43" s="97"/>
      <c r="AE43" s="97"/>
    </row>
    <row r="44" spans="1:31" s="96" customFormat="1" ht="24.75" customHeight="1" x14ac:dyDescent="0.25">
      <c r="A44" s="67">
        <v>35</v>
      </c>
      <c r="B44" s="101" t="s">
        <v>52</v>
      </c>
      <c r="C44" s="61">
        <f t="shared" si="1"/>
        <v>9261631.4000000004</v>
      </c>
      <c r="D44" s="88">
        <v>182762.18</v>
      </c>
      <c r="E44" s="80">
        <v>453943.46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1">
        <v>0</v>
      </c>
      <c r="M44" s="80">
        <v>0</v>
      </c>
      <c r="N44" s="82">
        <v>1037</v>
      </c>
      <c r="O44" s="80">
        <v>4038740.64</v>
      </c>
      <c r="P44" s="82">
        <v>0</v>
      </c>
      <c r="Q44" s="80">
        <v>0</v>
      </c>
      <c r="R44" s="82">
        <v>0</v>
      </c>
      <c r="S44" s="80">
        <v>0</v>
      </c>
      <c r="T44" s="82">
        <v>3295.4</v>
      </c>
      <c r="U44" s="80">
        <v>4586185.12</v>
      </c>
      <c r="V44" s="82">
        <v>0</v>
      </c>
      <c r="W44" s="87">
        <v>0</v>
      </c>
      <c r="X44" s="97"/>
      <c r="Y44" s="97"/>
      <c r="Z44" s="97"/>
      <c r="AA44" s="97"/>
      <c r="AB44" s="97"/>
      <c r="AC44" s="97"/>
      <c r="AD44" s="97"/>
      <c r="AE44" s="97"/>
    </row>
    <row r="45" spans="1:31" s="96" customFormat="1" ht="24.75" customHeight="1" x14ac:dyDescent="0.25">
      <c r="A45" s="67">
        <v>36</v>
      </c>
      <c r="B45" s="101" t="s">
        <v>53</v>
      </c>
      <c r="C45" s="61">
        <f t="shared" si="1"/>
        <v>9229983.7599999998</v>
      </c>
      <c r="D45" s="88">
        <v>182137.67</v>
      </c>
      <c r="E45" s="80">
        <v>452392.3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1">
        <v>0</v>
      </c>
      <c r="M45" s="80">
        <v>0</v>
      </c>
      <c r="N45" s="82">
        <v>1048.3</v>
      </c>
      <c r="O45" s="80">
        <v>4082750.07</v>
      </c>
      <c r="P45" s="82">
        <v>0</v>
      </c>
      <c r="Q45" s="80">
        <v>0</v>
      </c>
      <c r="R45" s="82">
        <v>0</v>
      </c>
      <c r="S45" s="80">
        <v>0</v>
      </c>
      <c r="T45" s="82">
        <v>3242.6</v>
      </c>
      <c r="U45" s="80">
        <v>4512703.72</v>
      </c>
      <c r="V45" s="82">
        <v>0</v>
      </c>
      <c r="W45" s="87">
        <v>0</v>
      </c>
      <c r="X45" s="97"/>
      <c r="Y45" s="97"/>
      <c r="Z45" s="97"/>
      <c r="AA45" s="97"/>
      <c r="AB45" s="97"/>
      <c r="AC45" s="97"/>
      <c r="AD45" s="97"/>
      <c r="AE45" s="97"/>
    </row>
    <row r="46" spans="1:31" s="91" customFormat="1" ht="24.75" customHeight="1" x14ac:dyDescent="0.25">
      <c r="A46" s="142" t="s">
        <v>171</v>
      </c>
      <c r="B46" s="143"/>
      <c r="C46" s="84">
        <f>ROUND(SUM(E46+F46+G46+H46+I46+J46+K46+M46+O46+Q46+S46+W46+D46+U46),2)</f>
        <v>127454877.45</v>
      </c>
      <c r="D46" s="74">
        <f>ROUND(SUM(D10:D45),2)</f>
        <v>1803417.48</v>
      </c>
      <c r="E46" s="74">
        <f t="shared" ref="E46:W46" si="2">ROUND(SUM(E10:E45),2)</f>
        <v>5523965.0999999996</v>
      </c>
      <c r="F46" s="74">
        <f t="shared" si="2"/>
        <v>2766395.95</v>
      </c>
      <c r="G46" s="74">
        <f t="shared" si="2"/>
        <v>20667961.199999999</v>
      </c>
      <c r="H46" s="74">
        <f t="shared" si="2"/>
        <v>10243012.98</v>
      </c>
      <c r="I46" s="74">
        <f t="shared" si="2"/>
        <v>6292559.79</v>
      </c>
      <c r="J46" s="74">
        <f t="shared" si="2"/>
        <v>7690199.6600000001</v>
      </c>
      <c r="K46" s="74">
        <f t="shared" si="2"/>
        <v>0</v>
      </c>
      <c r="L46" s="74">
        <f t="shared" si="2"/>
        <v>0</v>
      </c>
      <c r="M46" s="74">
        <f t="shared" si="2"/>
        <v>0</v>
      </c>
      <c r="N46" s="74">
        <f t="shared" si="2"/>
        <v>12513.5</v>
      </c>
      <c r="O46" s="74">
        <f t="shared" si="2"/>
        <v>40668945.439999998</v>
      </c>
      <c r="P46" s="74">
        <f t="shared" si="2"/>
        <v>1937.4</v>
      </c>
      <c r="Q46" s="74">
        <f t="shared" si="2"/>
        <v>2343123.42</v>
      </c>
      <c r="R46" s="74">
        <f t="shared" si="2"/>
        <v>464.2</v>
      </c>
      <c r="S46" s="74">
        <f t="shared" si="2"/>
        <v>646023.89</v>
      </c>
      <c r="T46" s="74">
        <f t="shared" si="2"/>
        <v>13391.5</v>
      </c>
      <c r="U46" s="74">
        <f t="shared" si="2"/>
        <v>28809272.539999999</v>
      </c>
      <c r="V46" s="74">
        <f t="shared" si="2"/>
        <v>0</v>
      </c>
      <c r="W46" s="74">
        <f t="shared" si="2"/>
        <v>0</v>
      </c>
      <c r="X46" s="90"/>
      <c r="Y46" s="90"/>
      <c r="Z46" s="90"/>
      <c r="AA46" s="90"/>
      <c r="AB46" s="90"/>
      <c r="AC46" s="90"/>
      <c r="AD46" s="90"/>
    </row>
    <row r="47" spans="1:31" s="78" customFormat="1" ht="24.75" customHeight="1" x14ac:dyDescent="0.25">
      <c r="A47" s="171" t="s">
        <v>55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2"/>
      <c r="X47" s="77"/>
      <c r="Y47" s="77"/>
      <c r="Z47" s="77"/>
      <c r="AA47" s="77"/>
      <c r="AB47" s="77"/>
      <c r="AC47" s="77"/>
      <c r="AD47" s="77"/>
    </row>
    <row r="48" spans="1:31" s="104" customFormat="1" ht="24.75" customHeight="1" x14ac:dyDescent="0.25">
      <c r="A48" s="173" t="s">
        <v>31</v>
      </c>
      <c r="B48" s="174"/>
      <c r="C48" s="175"/>
      <c r="D48" s="99"/>
      <c r="E48" s="83"/>
      <c r="F48" s="83"/>
      <c r="G48" s="83"/>
      <c r="H48" s="83"/>
      <c r="I48" s="83"/>
      <c r="J48" s="83"/>
      <c r="K48" s="83"/>
      <c r="L48" s="98"/>
      <c r="M48" s="83"/>
      <c r="N48" s="105"/>
      <c r="O48" s="83"/>
      <c r="P48" s="92"/>
      <c r="Q48" s="83"/>
      <c r="R48" s="105"/>
      <c r="S48" s="83"/>
      <c r="T48" s="83"/>
      <c r="U48" s="83"/>
      <c r="V48" s="92"/>
      <c r="W48" s="89"/>
      <c r="X48" s="103"/>
      <c r="Y48" s="103"/>
      <c r="Z48" s="103"/>
      <c r="AA48" s="103"/>
      <c r="AB48" s="103"/>
      <c r="AC48" s="103"/>
      <c r="AD48" s="103"/>
    </row>
    <row r="49" spans="1:31" s="96" customFormat="1" ht="24.75" customHeight="1" x14ac:dyDescent="0.25">
      <c r="A49" s="67">
        <v>1</v>
      </c>
      <c r="B49" s="79" t="s">
        <v>142</v>
      </c>
      <c r="C49" s="65">
        <f>ROUND(SUM(D49+E49+F49+G49+H49+I49+J49+K49+M49+O49+Q49+S49+U49+W49),2)</f>
        <v>1274836.98</v>
      </c>
      <c r="D49" s="88">
        <f t="shared" ref="D49:D74" si="3">ROUND((F49+G49+H49+I49+J49+K49+M49+O49+Q49+S49+U49+W49)*0.0214,2)</f>
        <v>25463.42</v>
      </c>
      <c r="E49" s="83">
        <f t="shared" ref="E49" si="4">ROUND((F49+G49+H49+I49+J49+K49+M49+O49+Q49+S49+U49+W49)*0.05,2)</f>
        <v>59493.98</v>
      </c>
      <c r="F49" s="83">
        <v>0</v>
      </c>
      <c r="G49" s="83">
        <v>440695.47</v>
      </c>
      <c r="H49" s="83">
        <v>366649.06</v>
      </c>
      <c r="I49" s="83">
        <v>168581.41</v>
      </c>
      <c r="J49" s="83">
        <v>213953.64</v>
      </c>
      <c r="K49" s="83">
        <v>0</v>
      </c>
      <c r="L49" s="81">
        <v>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83">
        <v>0</v>
      </c>
      <c r="U49" s="83">
        <v>0</v>
      </c>
      <c r="V49" s="83">
        <v>0</v>
      </c>
      <c r="W49" s="89">
        <v>0</v>
      </c>
      <c r="X49" s="97"/>
      <c r="Y49" s="97"/>
      <c r="Z49" s="97"/>
      <c r="AA49" s="97"/>
      <c r="AB49" s="97"/>
      <c r="AC49" s="97"/>
      <c r="AD49" s="97"/>
      <c r="AE49" s="97"/>
    </row>
    <row r="50" spans="1:31" s="96" customFormat="1" ht="24.75" customHeight="1" x14ac:dyDescent="0.25">
      <c r="A50" s="67">
        <v>2</v>
      </c>
      <c r="B50" s="79" t="s">
        <v>144</v>
      </c>
      <c r="C50" s="65">
        <f t="shared" ref="C50:C74" si="5">ROUND(SUM(D50+E50+F50+G50+H50+I50+J50+K50+M50+O50+Q50+S50+U50+W50),2)</f>
        <v>10133541.289999999</v>
      </c>
      <c r="D50" s="88">
        <f t="shared" si="3"/>
        <v>212314.26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1">
        <v>0</v>
      </c>
      <c r="M50" s="83">
        <v>0</v>
      </c>
      <c r="N50" s="83">
        <v>1790.1</v>
      </c>
      <c r="O50" s="83">
        <v>9921227.0299999993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3">
        <v>0</v>
      </c>
      <c r="V50" s="83">
        <v>0</v>
      </c>
      <c r="W50" s="89">
        <v>0</v>
      </c>
      <c r="X50" s="97"/>
      <c r="Y50" s="97"/>
      <c r="Z50" s="97"/>
      <c r="AA50" s="97"/>
      <c r="AB50" s="97"/>
      <c r="AC50" s="97"/>
      <c r="AD50" s="97"/>
      <c r="AE50" s="97"/>
    </row>
    <row r="51" spans="1:31" s="96" customFormat="1" ht="24.75" customHeight="1" x14ac:dyDescent="0.25">
      <c r="A51" s="67">
        <v>3</v>
      </c>
      <c r="B51" s="79" t="s">
        <v>74</v>
      </c>
      <c r="C51" s="65">
        <f t="shared" si="5"/>
        <v>15198611.76</v>
      </c>
      <c r="D51" s="88">
        <f t="shared" si="3"/>
        <v>318435.77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1">
        <v>0</v>
      </c>
      <c r="M51" s="83">
        <v>0</v>
      </c>
      <c r="N51" s="83">
        <v>1030.2</v>
      </c>
      <c r="O51" s="83">
        <v>5709652.0199999996</v>
      </c>
      <c r="P51" s="83">
        <v>0</v>
      </c>
      <c r="Q51" s="83">
        <v>0</v>
      </c>
      <c r="R51" s="83">
        <v>3312.67</v>
      </c>
      <c r="S51" s="83">
        <v>9170523.9700000007</v>
      </c>
      <c r="T51" s="83">
        <v>0</v>
      </c>
      <c r="U51" s="83">
        <v>0</v>
      </c>
      <c r="V51" s="83">
        <v>0</v>
      </c>
      <c r="W51" s="89">
        <v>0</v>
      </c>
      <c r="X51" s="97"/>
      <c r="Y51" s="97"/>
      <c r="Z51" s="97"/>
      <c r="AA51" s="97"/>
      <c r="AB51" s="97"/>
      <c r="AC51" s="97"/>
      <c r="AD51" s="97"/>
      <c r="AE51" s="97"/>
    </row>
    <row r="52" spans="1:31" s="96" customFormat="1" ht="24.75" customHeight="1" x14ac:dyDescent="0.25">
      <c r="A52" s="67">
        <v>4</v>
      </c>
      <c r="B52" s="79" t="s">
        <v>56</v>
      </c>
      <c r="C52" s="65">
        <f t="shared" si="5"/>
        <v>4411417.03</v>
      </c>
      <c r="D52" s="88">
        <f t="shared" si="3"/>
        <v>88113.05</v>
      </c>
      <c r="E52" s="83">
        <f t="shared" ref="E52:E63" si="6">ROUND((F52+G52+H52+I52+J52+K52+M52+O52+Q52+S52+U52+W52)*0.05,2)</f>
        <v>205871.62</v>
      </c>
      <c r="F52" s="83">
        <v>0</v>
      </c>
      <c r="G52" s="83">
        <v>1524972.62</v>
      </c>
      <c r="H52" s="83">
        <v>1268744.1100000001</v>
      </c>
      <c r="I52" s="83">
        <v>583355.29</v>
      </c>
      <c r="J52" s="83">
        <v>740360.34</v>
      </c>
      <c r="K52" s="83">
        <v>0</v>
      </c>
      <c r="L52" s="81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83">
        <v>0</v>
      </c>
      <c r="U52" s="83">
        <v>0</v>
      </c>
      <c r="V52" s="83">
        <v>0</v>
      </c>
      <c r="W52" s="89">
        <v>0</v>
      </c>
      <c r="X52" s="97"/>
      <c r="Y52" s="97"/>
      <c r="Z52" s="97"/>
      <c r="AA52" s="97"/>
      <c r="AB52" s="97"/>
      <c r="AC52" s="97"/>
      <c r="AD52" s="97"/>
      <c r="AE52" s="97"/>
    </row>
    <row r="53" spans="1:31" s="96" customFormat="1" ht="24.75" customHeight="1" x14ac:dyDescent="0.25">
      <c r="A53" s="67">
        <v>5</v>
      </c>
      <c r="B53" s="79" t="s">
        <v>57</v>
      </c>
      <c r="C53" s="65">
        <f t="shared" si="5"/>
        <v>4433065.18</v>
      </c>
      <c r="D53" s="88">
        <f t="shared" si="3"/>
        <v>88545.45</v>
      </c>
      <c r="E53" s="83">
        <f t="shared" si="6"/>
        <v>206881.89</v>
      </c>
      <c r="F53" s="83">
        <v>0</v>
      </c>
      <c r="G53" s="83">
        <v>1532456.12</v>
      </c>
      <c r="H53" s="83">
        <v>1274970.22</v>
      </c>
      <c r="I53" s="83">
        <v>586217.99</v>
      </c>
      <c r="J53" s="83">
        <v>743993.51</v>
      </c>
      <c r="K53" s="83">
        <v>0</v>
      </c>
      <c r="L53" s="81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83">
        <v>0</v>
      </c>
      <c r="U53" s="83">
        <v>0</v>
      </c>
      <c r="V53" s="83">
        <v>0</v>
      </c>
      <c r="W53" s="89">
        <v>0</v>
      </c>
      <c r="X53" s="97"/>
      <c r="Y53" s="97"/>
      <c r="Z53" s="97"/>
      <c r="AA53" s="97"/>
      <c r="AB53" s="97"/>
      <c r="AC53" s="97"/>
      <c r="AD53" s="97"/>
      <c r="AE53" s="97"/>
    </row>
    <row r="54" spans="1:31" s="96" customFormat="1" ht="24.75" customHeight="1" x14ac:dyDescent="0.25">
      <c r="A54" s="67">
        <v>6</v>
      </c>
      <c r="B54" s="79" t="s">
        <v>58</v>
      </c>
      <c r="C54" s="65">
        <f t="shared" si="5"/>
        <v>4432103.05</v>
      </c>
      <c r="D54" s="88">
        <f t="shared" si="3"/>
        <v>88526.23</v>
      </c>
      <c r="E54" s="83">
        <f t="shared" si="6"/>
        <v>206836.99</v>
      </c>
      <c r="F54" s="83">
        <v>0</v>
      </c>
      <c r="G54" s="83">
        <v>1532123.52</v>
      </c>
      <c r="H54" s="83">
        <v>1274693.51</v>
      </c>
      <c r="I54" s="83">
        <v>586090.76</v>
      </c>
      <c r="J54" s="83">
        <v>743832.04</v>
      </c>
      <c r="K54" s="83">
        <v>0</v>
      </c>
      <c r="L54" s="81">
        <v>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3">
        <v>0</v>
      </c>
      <c r="T54" s="83">
        <v>0</v>
      </c>
      <c r="U54" s="83">
        <v>0</v>
      </c>
      <c r="V54" s="83">
        <v>0</v>
      </c>
      <c r="W54" s="89">
        <v>0</v>
      </c>
      <c r="X54" s="97"/>
      <c r="Y54" s="97"/>
      <c r="Z54" s="97"/>
      <c r="AA54" s="97"/>
      <c r="AB54" s="97"/>
      <c r="AC54" s="97"/>
      <c r="AD54" s="97"/>
      <c r="AE54" s="97"/>
    </row>
    <row r="55" spans="1:31" s="96" customFormat="1" ht="24.75" customHeight="1" x14ac:dyDescent="0.25">
      <c r="A55" s="67">
        <v>7</v>
      </c>
      <c r="B55" s="79" t="s">
        <v>59</v>
      </c>
      <c r="C55" s="65">
        <f t="shared" si="5"/>
        <v>4443648.7300000004</v>
      </c>
      <c r="D55" s="88">
        <f t="shared" si="3"/>
        <v>88756.84</v>
      </c>
      <c r="E55" s="83">
        <f t="shared" si="6"/>
        <v>207375.8</v>
      </c>
      <c r="F55" s="83">
        <v>0</v>
      </c>
      <c r="G55" s="83">
        <v>1536114.73</v>
      </c>
      <c r="H55" s="83">
        <v>1278014.1000000001</v>
      </c>
      <c r="I55" s="83">
        <v>587617.53</v>
      </c>
      <c r="J55" s="83">
        <v>745769.73</v>
      </c>
      <c r="K55" s="83">
        <v>0</v>
      </c>
      <c r="L55" s="81"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3">
        <v>0</v>
      </c>
      <c r="S55" s="83">
        <v>0</v>
      </c>
      <c r="T55" s="83">
        <v>0</v>
      </c>
      <c r="U55" s="83">
        <v>0</v>
      </c>
      <c r="V55" s="83">
        <v>0</v>
      </c>
      <c r="W55" s="89">
        <v>0</v>
      </c>
      <c r="X55" s="97"/>
      <c r="Y55" s="97"/>
      <c r="Z55" s="97"/>
      <c r="AA55" s="97"/>
      <c r="AB55" s="97"/>
      <c r="AC55" s="97"/>
      <c r="AD55" s="97"/>
      <c r="AE55" s="97"/>
    </row>
    <row r="56" spans="1:31" s="96" customFormat="1" ht="24.75" customHeight="1" x14ac:dyDescent="0.25">
      <c r="A56" s="67">
        <v>8</v>
      </c>
      <c r="B56" s="79" t="s">
        <v>60</v>
      </c>
      <c r="C56" s="65">
        <f t="shared" si="5"/>
        <v>4448940.5199999996</v>
      </c>
      <c r="D56" s="88">
        <f t="shared" si="3"/>
        <v>88862.54</v>
      </c>
      <c r="E56" s="83">
        <f t="shared" si="6"/>
        <v>207622.76</v>
      </c>
      <c r="F56" s="83">
        <v>0</v>
      </c>
      <c r="G56" s="83">
        <v>1537944.03</v>
      </c>
      <c r="H56" s="83">
        <v>1279536.04</v>
      </c>
      <c r="I56" s="83">
        <v>588317.31000000006</v>
      </c>
      <c r="J56" s="83">
        <v>746657.84</v>
      </c>
      <c r="K56" s="83">
        <v>0</v>
      </c>
      <c r="L56" s="81">
        <v>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83">
        <v>0</v>
      </c>
      <c r="S56" s="83">
        <v>0</v>
      </c>
      <c r="T56" s="83">
        <v>0</v>
      </c>
      <c r="U56" s="83">
        <v>0</v>
      </c>
      <c r="V56" s="83">
        <v>0</v>
      </c>
      <c r="W56" s="89">
        <v>0</v>
      </c>
      <c r="X56" s="97"/>
      <c r="Y56" s="97"/>
      <c r="Z56" s="97"/>
      <c r="AA56" s="97"/>
      <c r="AB56" s="97"/>
      <c r="AC56" s="97"/>
      <c r="AD56" s="97"/>
      <c r="AE56" s="97"/>
    </row>
    <row r="57" spans="1:31" s="96" customFormat="1" ht="24.75" customHeight="1" x14ac:dyDescent="0.25">
      <c r="A57" s="67">
        <v>9</v>
      </c>
      <c r="B57" s="79" t="s">
        <v>61</v>
      </c>
      <c r="C57" s="65">
        <f t="shared" si="5"/>
        <v>4509074.3499999996</v>
      </c>
      <c r="D57" s="88">
        <f t="shared" si="3"/>
        <v>90063.65</v>
      </c>
      <c r="E57" s="83">
        <f t="shared" si="6"/>
        <v>210429.08</v>
      </c>
      <c r="F57" s="83">
        <v>0</v>
      </c>
      <c r="G57" s="83">
        <v>1558731.55</v>
      </c>
      <c r="H57" s="83">
        <v>1296830.81</v>
      </c>
      <c r="I57" s="83">
        <v>596269.26</v>
      </c>
      <c r="J57" s="83">
        <v>756750</v>
      </c>
      <c r="K57" s="83">
        <v>0</v>
      </c>
      <c r="L57" s="81">
        <v>0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3">
        <v>0</v>
      </c>
      <c r="S57" s="83">
        <v>0</v>
      </c>
      <c r="T57" s="83">
        <v>0</v>
      </c>
      <c r="U57" s="83">
        <v>0</v>
      </c>
      <c r="V57" s="83">
        <v>0</v>
      </c>
      <c r="W57" s="89">
        <v>0</v>
      </c>
      <c r="X57" s="97"/>
      <c r="Y57" s="97"/>
      <c r="Z57" s="97"/>
      <c r="AA57" s="97"/>
      <c r="AB57" s="97"/>
      <c r="AC57" s="97"/>
      <c r="AD57" s="97"/>
      <c r="AE57" s="97"/>
    </row>
    <row r="58" spans="1:31" s="96" customFormat="1" ht="24.75" customHeight="1" x14ac:dyDescent="0.25">
      <c r="A58" s="67">
        <v>10</v>
      </c>
      <c r="B58" s="79" t="s">
        <v>143</v>
      </c>
      <c r="C58" s="65">
        <f t="shared" si="5"/>
        <v>7775342.7999999998</v>
      </c>
      <c r="D58" s="88">
        <f t="shared" si="3"/>
        <v>155303.65</v>
      </c>
      <c r="E58" s="83">
        <f t="shared" si="6"/>
        <v>362859.01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1">
        <v>0</v>
      </c>
      <c r="M58" s="83">
        <v>0</v>
      </c>
      <c r="N58" s="83">
        <v>1057.2</v>
      </c>
      <c r="O58" s="83">
        <v>7257180.1399999997</v>
      </c>
      <c r="P58" s="83">
        <v>0</v>
      </c>
      <c r="Q58" s="83">
        <v>0</v>
      </c>
      <c r="R58" s="83">
        <v>0</v>
      </c>
      <c r="S58" s="83">
        <v>0</v>
      </c>
      <c r="T58" s="83">
        <v>0</v>
      </c>
      <c r="U58" s="83">
        <v>0</v>
      </c>
      <c r="V58" s="83">
        <v>0</v>
      </c>
      <c r="W58" s="89">
        <v>0</v>
      </c>
      <c r="X58" s="97"/>
      <c r="Y58" s="97"/>
      <c r="Z58" s="97"/>
      <c r="AA58" s="97"/>
      <c r="AB58" s="97"/>
      <c r="AC58" s="97"/>
      <c r="AD58" s="97"/>
      <c r="AE58" s="97"/>
    </row>
    <row r="59" spans="1:31" s="96" customFormat="1" ht="24.75" customHeight="1" x14ac:dyDescent="0.25">
      <c r="A59" s="67">
        <v>11</v>
      </c>
      <c r="B59" s="79" t="s">
        <v>62</v>
      </c>
      <c r="C59" s="65">
        <f t="shared" si="5"/>
        <v>971354.1</v>
      </c>
      <c r="D59" s="88">
        <f t="shared" si="3"/>
        <v>19401.7</v>
      </c>
      <c r="E59" s="83">
        <f t="shared" si="6"/>
        <v>45331.07</v>
      </c>
      <c r="F59" s="83">
        <v>0</v>
      </c>
      <c r="G59" s="83">
        <v>0</v>
      </c>
      <c r="H59" s="83">
        <v>0</v>
      </c>
      <c r="I59" s="83">
        <v>0</v>
      </c>
      <c r="J59" s="83">
        <v>906621.33</v>
      </c>
      <c r="K59" s="83">
        <v>0</v>
      </c>
      <c r="L59" s="81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83">
        <v>0</v>
      </c>
      <c r="U59" s="83">
        <v>0</v>
      </c>
      <c r="V59" s="83">
        <v>0</v>
      </c>
      <c r="W59" s="89">
        <v>0</v>
      </c>
      <c r="X59" s="97"/>
      <c r="Y59" s="97"/>
      <c r="Z59" s="97"/>
      <c r="AA59" s="97"/>
      <c r="AB59" s="97"/>
      <c r="AC59" s="97"/>
      <c r="AD59" s="97"/>
      <c r="AE59" s="97"/>
    </row>
    <row r="60" spans="1:31" s="96" customFormat="1" ht="24.75" customHeight="1" x14ac:dyDescent="0.25">
      <c r="A60" s="67">
        <v>12</v>
      </c>
      <c r="B60" s="79" t="s">
        <v>127</v>
      </c>
      <c r="C60" s="65">
        <f t="shared" si="5"/>
        <v>3358219.18</v>
      </c>
      <c r="D60" s="88">
        <f t="shared" si="3"/>
        <v>70360.179999999993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1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83">
        <v>586.29999999999995</v>
      </c>
      <c r="U60" s="83">
        <v>3287859</v>
      </c>
      <c r="V60" s="83">
        <v>0</v>
      </c>
      <c r="W60" s="89">
        <v>0</v>
      </c>
      <c r="X60" s="97"/>
      <c r="Y60" s="97"/>
      <c r="Z60" s="97"/>
      <c r="AA60" s="97"/>
      <c r="AB60" s="97"/>
      <c r="AC60" s="97"/>
      <c r="AD60" s="97"/>
      <c r="AE60" s="97"/>
    </row>
    <row r="61" spans="1:31" s="96" customFormat="1" ht="24.75" customHeight="1" x14ac:dyDescent="0.25">
      <c r="A61" s="67">
        <v>13</v>
      </c>
      <c r="B61" s="79" t="s">
        <v>129</v>
      </c>
      <c r="C61" s="65">
        <f t="shared" si="5"/>
        <v>2856638</v>
      </c>
      <c r="D61" s="88">
        <f t="shared" si="3"/>
        <v>59851.24</v>
      </c>
      <c r="E61" s="83">
        <v>0</v>
      </c>
      <c r="F61" s="83">
        <v>0</v>
      </c>
      <c r="G61" s="83">
        <v>1349151.79</v>
      </c>
      <c r="H61" s="83">
        <v>979312.33</v>
      </c>
      <c r="I61" s="83">
        <v>0</v>
      </c>
      <c r="J61" s="83">
        <v>468322.64</v>
      </c>
      <c r="K61" s="83">
        <v>0</v>
      </c>
      <c r="L61" s="81">
        <v>0</v>
      </c>
      <c r="M61" s="83">
        <v>0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83">
        <v>0</v>
      </c>
      <c r="U61" s="83">
        <v>0</v>
      </c>
      <c r="V61" s="83">
        <v>0</v>
      </c>
      <c r="W61" s="89">
        <v>0</v>
      </c>
      <c r="X61" s="97"/>
      <c r="Y61" s="97"/>
      <c r="Z61" s="97"/>
      <c r="AA61" s="97"/>
      <c r="AB61" s="97"/>
      <c r="AC61" s="97"/>
      <c r="AD61" s="97"/>
      <c r="AE61" s="97"/>
    </row>
    <row r="62" spans="1:31" s="96" customFormat="1" ht="24.75" customHeight="1" x14ac:dyDescent="0.25">
      <c r="A62" s="67">
        <v>14</v>
      </c>
      <c r="B62" s="79" t="s">
        <v>130</v>
      </c>
      <c r="C62" s="65">
        <f t="shared" si="5"/>
        <v>4668999.08</v>
      </c>
      <c r="D62" s="88">
        <f t="shared" si="3"/>
        <v>93257.96</v>
      </c>
      <c r="E62" s="83">
        <f t="shared" si="6"/>
        <v>217892.43</v>
      </c>
      <c r="F62" s="83">
        <v>730350.4</v>
      </c>
      <c r="G62" s="83">
        <v>1638056.74</v>
      </c>
      <c r="H62" s="83">
        <v>1362827.64</v>
      </c>
      <c r="I62" s="83">
        <v>626613.91</v>
      </c>
      <c r="J62" s="83">
        <v>0</v>
      </c>
      <c r="K62" s="83">
        <v>0</v>
      </c>
      <c r="L62" s="81">
        <v>0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83">
        <v>0</v>
      </c>
      <c r="U62" s="83">
        <v>0</v>
      </c>
      <c r="V62" s="83">
        <v>0</v>
      </c>
      <c r="W62" s="89">
        <v>0</v>
      </c>
      <c r="X62" s="97"/>
      <c r="Y62" s="97"/>
      <c r="Z62" s="97"/>
      <c r="AA62" s="97"/>
      <c r="AB62" s="97"/>
      <c r="AC62" s="97"/>
      <c r="AD62" s="97"/>
      <c r="AE62" s="97"/>
    </row>
    <row r="63" spans="1:31" s="96" customFormat="1" ht="24.75" customHeight="1" x14ac:dyDescent="0.25">
      <c r="A63" s="67">
        <v>15</v>
      </c>
      <c r="B63" s="79" t="s">
        <v>148</v>
      </c>
      <c r="C63" s="65">
        <f t="shared" si="5"/>
        <v>29705909.859999999</v>
      </c>
      <c r="D63" s="88">
        <f t="shared" si="3"/>
        <v>593341.86</v>
      </c>
      <c r="E63" s="83">
        <f t="shared" si="6"/>
        <v>1386312.76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1">
        <v>0</v>
      </c>
      <c r="M63" s="83">
        <v>0</v>
      </c>
      <c r="N63" s="83">
        <v>2385.8000000000002</v>
      </c>
      <c r="O63" s="83">
        <v>13222760.43</v>
      </c>
      <c r="P63" s="83">
        <v>0</v>
      </c>
      <c r="Q63" s="83">
        <v>0</v>
      </c>
      <c r="R63" s="83">
        <v>5239.1000000000004</v>
      </c>
      <c r="S63" s="83">
        <v>14503494.810000001</v>
      </c>
      <c r="T63" s="83">
        <v>0</v>
      </c>
      <c r="U63" s="83">
        <v>0</v>
      </c>
      <c r="V63" s="83">
        <v>0</v>
      </c>
      <c r="W63" s="89">
        <v>0</v>
      </c>
      <c r="X63" s="97"/>
      <c r="Y63" s="97"/>
      <c r="Z63" s="97"/>
      <c r="AA63" s="97"/>
      <c r="AB63" s="97"/>
      <c r="AC63" s="97"/>
      <c r="AD63" s="97"/>
      <c r="AE63" s="97"/>
    </row>
    <row r="64" spans="1:31" s="96" customFormat="1" ht="24.75" customHeight="1" x14ac:dyDescent="0.25">
      <c r="A64" s="67">
        <v>16</v>
      </c>
      <c r="B64" s="79" t="s">
        <v>63</v>
      </c>
      <c r="C64" s="65">
        <f t="shared" si="5"/>
        <v>15397296.1</v>
      </c>
      <c r="D64" s="88">
        <f t="shared" si="3"/>
        <v>307543.53000000003</v>
      </c>
      <c r="E64" s="83">
        <f>ROUND((F64+G64+H64+I64+J64+K64+M64+O64+Q64+S64+U64+W64)*0.05,2)</f>
        <v>718559.65</v>
      </c>
      <c r="F64" s="83">
        <v>936932.16</v>
      </c>
      <c r="G64" s="83">
        <v>0</v>
      </c>
      <c r="H64" s="83">
        <v>1070736.74</v>
      </c>
      <c r="I64" s="83">
        <v>628967.68999999994</v>
      </c>
      <c r="J64" s="83">
        <v>612386.11</v>
      </c>
      <c r="K64" s="83">
        <v>0</v>
      </c>
      <c r="L64" s="81">
        <v>0</v>
      </c>
      <c r="M64" s="83">
        <v>0</v>
      </c>
      <c r="N64" s="83">
        <v>970.2</v>
      </c>
      <c r="O64" s="83">
        <v>5237189.75</v>
      </c>
      <c r="P64" s="83">
        <v>746</v>
      </c>
      <c r="Q64" s="83">
        <v>1369853.82</v>
      </c>
      <c r="R64" s="83">
        <v>1631</v>
      </c>
      <c r="S64" s="83">
        <v>4515126.6500000004</v>
      </c>
      <c r="T64" s="83">
        <v>0</v>
      </c>
      <c r="U64" s="83">
        <v>0</v>
      </c>
      <c r="V64" s="83">
        <v>0</v>
      </c>
      <c r="W64" s="89">
        <v>0</v>
      </c>
      <c r="X64" s="97"/>
      <c r="Y64" s="97"/>
      <c r="Z64" s="97"/>
      <c r="AA64" s="97"/>
      <c r="AB64" s="97"/>
      <c r="AC64" s="97"/>
      <c r="AD64" s="97"/>
      <c r="AE64" s="97"/>
    </row>
    <row r="65" spans="1:31" s="96" customFormat="1" ht="24.75" customHeight="1" x14ac:dyDescent="0.25">
      <c r="A65" s="67">
        <v>17</v>
      </c>
      <c r="B65" s="79" t="s">
        <v>132</v>
      </c>
      <c r="C65" s="65">
        <f t="shared" si="5"/>
        <v>3869746.75</v>
      </c>
      <c r="D65" s="88">
        <f t="shared" si="3"/>
        <v>77293.8</v>
      </c>
      <c r="E65" s="83">
        <f t="shared" ref="E65:E67" si="7">ROUND((F65+G65+H65+I65+J65+K65+M65+O65+Q65+S65+U65+W65)*0.05,2)</f>
        <v>180593</v>
      </c>
      <c r="F65" s="83">
        <v>531635.77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1">
        <v>0</v>
      </c>
      <c r="M65" s="83">
        <v>0</v>
      </c>
      <c r="N65" s="83">
        <v>593.70000000000005</v>
      </c>
      <c r="O65" s="83">
        <v>3080224.18</v>
      </c>
      <c r="P65" s="83">
        <v>0</v>
      </c>
      <c r="Q65" s="83">
        <v>0</v>
      </c>
      <c r="R65" s="83">
        <v>0</v>
      </c>
      <c r="S65" s="83">
        <v>0</v>
      </c>
      <c r="T65" s="83">
        <v>0</v>
      </c>
      <c r="U65" s="83">
        <v>0</v>
      </c>
      <c r="V65" s="83">
        <v>0</v>
      </c>
      <c r="W65" s="89">
        <v>0</v>
      </c>
      <c r="X65" s="97"/>
      <c r="Y65" s="97"/>
      <c r="Z65" s="97"/>
      <c r="AA65" s="97"/>
      <c r="AB65" s="97"/>
      <c r="AC65" s="97"/>
      <c r="AD65" s="97"/>
      <c r="AE65" s="97"/>
    </row>
    <row r="66" spans="1:31" s="96" customFormat="1" ht="24.75" customHeight="1" x14ac:dyDescent="0.25">
      <c r="A66" s="67">
        <v>18</v>
      </c>
      <c r="B66" s="79" t="s">
        <v>133</v>
      </c>
      <c r="C66" s="65">
        <f t="shared" si="5"/>
        <v>3413548.02</v>
      </c>
      <c r="D66" s="88">
        <f t="shared" si="3"/>
        <v>68181.75</v>
      </c>
      <c r="E66" s="83">
        <f t="shared" si="7"/>
        <v>159303.16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1">
        <v>0</v>
      </c>
      <c r="M66" s="83">
        <v>0</v>
      </c>
      <c r="N66" s="83">
        <v>614.1</v>
      </c>
      <c r="O66" s="83">
        <v>3186063.11</v>
      </c>
      <c r="P66" s="83">
        <v>0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9">
        <v>0</v>
      </c>
      <c r="X66" s="97"/>
      <c r="Y66" s="97"/>
      <c r="Z66" s="97"/>
      <c r="AA66" s="97"/>
      <c r="AB66" s="97"/>
      <c r="AC66" s="97"/>
      <c r="AD66" s="97"/>
      <c r="AE66" s="97"/>
    </row>
    <row r="67" spans="1:31" s="96" customFormat="1" ht="24.75" customHeight="1" x14ac:dyDescent="0.25">
      <c r="A67" s="67">
        <v>19</v>
      </c>
      <c r="B67" s="79" t="s">
        <v>134</v>
      </c>
      <c r="C67" s="65">
        <f t="shared" si="5"/>
        <v>1294790.52</v>
      </c>
      <c r="D67" s="88">
        <f t="shared" si="3"/>
        <v>25861.97</v>
      </c>
      <c r="E67" s="83">
        <f t="shared" si="7"/>
        <v>60425.17</v>
      </c>
      <c r="F67" s="83">
        <v>0</v>
      </c>
      <c r="G67" s="83">
        <v>1208503.3799999999</v>
      </c>
      <c r="H67" s="83">
        <v>0</v>
      </c>
      <c r="I67" s="83">
        <v>0</v>
      </c>
      <c r="J67" s="83">
        <v>0</v>
      </c>
      <c r="K67" s="83">
        <v>0</v>
      </c>
      <c r="L67" s="81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83">
        <v>0</v>
      </c>
      <c r="T67" s="83">
        <v>0</v>
      </c>
      <c r="U67" s="83">
        <v>0</v>
      </c>
      <c r="V67" s="83">
        <v>0</v>
      </c>
      <c r="W67" s="89">
        <v>0</v>
      </c>
      <c r="X67" s="97"/>
      <c r="Y67" s="97"/>
      <c r="Z67" s="97"/>
      <c r="AA67" s="97"/>
      <c r="AB67" s="97"/>
      <c r="AC67" s="97"/>
      <c r="AD67" s="97"/>
      <c r="AE67" s="97"/>
    </row>
    <row r="68" spans="1:31" s="96" customFormat="1" ht="24.75" customHeight="1" x14ac:dyDescent="0.25">
      <c r="A68" s="67">
        <v>20</v>
      </c>
      <c r="B68" s="79" t="s">
        <v>135</v>
      </c>
      <c r="C68" s="65">
        <f t="shared" si="5"/>
        <v>579293.30000000005</v>
      </c>
      <c r="D68" s="88">
        <f t="shared" si="3"/>
        <v>12137.14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567156.16</v>
      </c>
      <c r="K68" s="83">
        <v>0</v>
      </c>
      <c r="L68" s="81">
        <v>0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83">
        <v>0</v>
      </c>
      <c r="S68" s="83">
        <v>0</v>
      </c>
      <c r="T68" s="83">
        <v>0</v>
      </c>
      <c r="U68" s="83">
        <v>0</v>
      </c>
      <c r="V68" s="83">
        <v>0</v>
      </c>
      <c r="W68" s="89">
        <v>0</v>
      </c>
      <c r="X68" s="97"/>
      <c r="Y68" s="97"/>
      <c r="Z68" s="97"/>
      <c r="AA68" s="97"/>
      <c r="AB68" s="97"/>
      <c r="AC68" s="97"/>
      <c r="AD68" s="97"/>
      <c r="AE68" s="97"/>
    </row>
    <row r="69" spans="1:31" s="96" customFormat="1" ht="24.75" customHeight="1" x14ac:dyDescent="0.25">
      <c r="A69" s="67">
        <v>21</v>
      </c>
      <c r="B69" s="79" t="s">
        <v>136</v>
      </c>
      <c r="C69" s="65">
        <f t="shared" si="5"/>
        <v>1468081.98</v>
      </c>
      <c r="D69" s="88">
        <f t="shared" si="3"/>
        <v>30758.720000000001</v>
      </c>
      <c r="E69" s="83">
        <v>0</v>
      </c>
      <c r="F69" s="83">
        <v>0</v>
      </c>
      <c r="G69" s="83">
        <v>0</v>
      </c>
      <c r="H69" s="83">
        <v>972334.05</v>
      </c>
      <c r="I69" s="83">
        <v>464989.21</v>
      </c>
      <c r="J69" s="83">
        <v>0</v>
      </c>
      <c r="K69" s="83">
        <v>0</v>
      </c>
      <c r="L69" s="81">
        <v>0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0</v>
      </c>
      <c r="S69" s="83">
        <v>0</v>
      </c>
      <c r="T69" s="83">
        <v>0</v>
      </c>
      <c r="U69" s="83">
        <v>0</v>
      </c>
      <c r="V69" s="83">
        <v>0</v>
      </c>
      <c r="W69" s="83">
        <v>0</v>
      </c>
      <c r="X69" s="97"/>
      <c r="Y69" s="97"/>
      <c r="Z69" s="97"/>
      <c r="AA69" s="97"/>
      <c r="AB69" s="97"/>
      <c r="AC69" s="97"/>
      <c r="AD69" s="97"/>
      <c r="AE69" s="97"/>
    </row>
    <row r="70" spans="1:31" s="96" customFormat="1" ht="24.75" customHeight="1" x14ac:dyDescent="0.25">
      <c r="A70" s="67">
        <v>22</v>
      </c>
      <c r="B70" s="79" t="s">
        <v>137</v>
      </c>
      <c r="C70" s="65">
        <f t="shared" si="5"/>
        <v>568244.96</v>
      </c>
      <c r="D70" s="88">
        <f t="shared" si="3"/>
        <v>11905.66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3">
        <v>556339.30000000005</v>
      </c>
      <c r="K70" s="83">
        <v>0</v>
      </c>
      <c r="L70" s="81">
        <v>0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83">
        <v>0</v>
      </c>
      <c r="U70" s="83">
        <v>0</v>
      </c>
      <c r="V70" s="83">
        <v>0</v>
      </c>
      <c r="W70" s="83">
        <v>0</v>
      </c>
      <c r="X70" s="97"/>
      <c r="Y70" s="97"/>
      <c r="Z70" s="97"/>
      <c r="AA70" s="97"/>
      <c r="AB70" s="97"/>
      <c r="AC70" s="97"/>
      <c r="AD70" s="97"/>
      <c r="AE70" s="97"/>
    </row>
    <row r="71" spans="1:31" s="96" customFormat="1" ht="24.75" customHeight="1" x14ac:dyDescent="0.25">
      <c r="A71" s="67">
        <v>23</v>
      </c>
      <c r="B71" s="79" t="s">
        <v>138</v>
      </c>
      <c r="C71" s="65">
        <f t="shared" si="5"/>
        <v>3982514.8</v>
      </c>
      <c r="D71" s="88">
        <f t="shared" si="3"/>
        <v>79546.22</v>
      </c>
      <c r="E71" s="83">
        <f t="shared" ref="E71" si="8">ROUND((F71+G71+H71+I71+J71+K71+M71+O71+Q71+S71+U71+W71)*0.05,2)</f>
        <v>185855.65</v>
      </c>
      <c r="F71" s="83">
        <v>548689.64</v>
      </c>
      <c r="G71" s="83">
        <v>0</v>
      </c>
      <c r="H71" s="83">
        <v>0</v>
      </c>
      <c r="I71" s="83">
        <v>0</v>
      </c>
      <c r="J71" s="83">
        <v>0</v>
      </c>
      <c r="K71" s="83">
        <v>0</v>
      </c>
      <c r="L71" s="81">
        <v>0</v>
      </c>
      <c r="M71" s="83">
        <v>0</v>
      </c>
      <c r="N71" s="83">
        <v>610.70000000000005</v>
      </c>
      <c r="O71" s="83">
        <v>3168423.29</v>
      </c>
      <c r="P71" s="83">
        <v>0</v>
      </c>
      <c r="Q71" s="83">
        <v>0</v>
      </c>
      <c r="R71" s="83">
        <v>0</v>
      </c>
      <c r="S71" s="83">
        <v>0</v>
      </c>
      <c r="T71" s="83">
        <v>0</v>
      </c>
      <c r="U71" s="83">
        <v>0</v>
      </c>
      <c r="V71" s="83">
        <v>0</v>
      </c>
      <c r="W71" s="89">
        <v>0</v>
      </c>
      <c r="X71" s="97"/>
      <c r="Y71" s="97"/>
      <c r="Z71" s="97"/>
      <c r="AA71" s="97"/>
      <c r="AB71" s="97"/>
      <c r="AC71" s="97"/>
      <c r="AD71" s="97"/>
      <c r="AE71" s="97"/>
    </row>
    <row r="72" spans="1:31" s="96" customFormat="1" ht="24.75" customHeight="1" x14ac:dyDescent="0.25">
      <c r="A72" s="67">
        <v>24</v>
      </c>
      <c r="B72" s="79" t="s">
        <v>149</v>
      </c>
      <c r="C72" s="65">
        <f t="shared" si="5"/>
        <v>609828.68000000005</v>
      </c>
      <c r="D72" s="88">
        <f t="shared" si="3"/>
        <v>12776.91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597051.77</v>
      </c>
      <c r="K72" s="83">
        <v>0</v>
      </c>
      <c r="L72" s="81">
        <v>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v>0</v>
      </c>
      <c r="U72" s="83">
        <v>0</v>
      </c>
      <c r="V72" s="83">
        <v>0</v>
      </c>
      <c r="W72" s="89">
        <v>0</v>
      </c>
      <c r="X72" s="97"/>
      <c r="Y72" s="97"/>
      <c r="Z72" s="97"/>
      <c r="AA72" s="97"/>
      <c r="AB72" s="97"/>
      <c r="AC72" s="97"/>
      <c r="AD72" s="97"/>
      <c r="AE72" s="97"/>
    </row>
    <row r="73" spans="1:31" s="96" customFormat="1" ht="24.75" customHeight="1" x14ac:dyDescent="0.25">
      <c r="A73" s="67">
        <v>25</v>
      </c>
      <c r="B73" s="79" t="s">
        <v>64</v>
      </c>
      <c r="C73" s="65">
        <f t="shared" si="5"/>
        <v>16613318.960000001</v>
      </c>
      <c r="D73" s="88">
        <f t="shared" si="3"/>
        <v>331832.21000000002</v>
      </c>
      <c r="E73" s="83">
        <f t="shared" ref="E73:E74" si="9">ROUND((F73+G73+H73+I73+J73+K73+M73+O73+Q73+S73+U73+W73)*0.05,2)</f>
        <v>775308.89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1">
        <v>0</v>
      </c>
      <c r="M73" s="83">
        <v>0</v>
      </c>
      <c r="N73" s="83">
        <v>2797.8</v>
      </c>
      <c r="O73" s="83">
        <v>15506177.859999999</v>
      </c>
      <c r="P73" s="83">
        <v>0</v>
      </c>
      <c r="Q73" s="83">
        <v>0</v>
      </c>
      <c r="R73" s="83">
        <v>0</v>
      </c>
      <c r="S73" s="83">
        <v>0</v>
      </c>
      <c r="T73" s="83">
        <v>0</v>
      </c>
      <c r="U73" s="83">
        <v>0</v>
      </c>
      <c r="V73" s="83">
        <v>0</v>
      </c>
      <c r="W73" s="89">
        <v>0</v>
      </c>
      <c r="X73" s="97"/>
      <c r="Y73" s="97"/>
      <c r="Z73" s="97"/>
      <c r="AA73" s="97"/>
      <c r="AB73" s="97"/>
      <c r="AC73" s="97"/>
      <c r="AD73" s="97"/>
      <c r="AE73" s="97"/>
    </row>
    <row r="74" spans="1:31" s="96" customFormat="1" ht="24.75" customHeight="1" x14ac:dyDescent="0.25">
      <c r="A74" s="67">
        <v>26</v>
      </c>
      <c r="B74" s="79" t="s">
        <v>65</v>
      </c>
      <c r="C74" s="65">
        <f t="shared" si="5"/>
        <v>7144329.5499999998</v>
      </c>
      <c r="D74" s="88">
        <f t="shared" si="3"/>
        <v>142699.88</v>
      </c>
      <c r="E74" s="83">
        <f t="shared" si="9"/>
        <v>333410.94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1">
        <v>0</v>
      </c>
      <c r="M74" s="83">
        <v>0</v>
      </c>
      <c r="N74" s="83">
        <v>1175.2</v>
      </c>
      <c r="O74" s="83">
        <v>6668218.7300000004</v>
      </c>
      <c r="P74" s="83">
        <v>0</v>
      </c>
      <c r="Q74" s="83">
        <v>0</v>
      </c>
      <c r="R74" s="83">
        <v>0</v>
      </c>
      <c r="S74" s="83">
        <v>0</v>
      </c>
      <c r="T74" s="83">
        <v>0</v>
      </c>
      <c r="U74" s="83">
        <v>0</v>
      </c>
      <c r="V74" s="83">
        <v>0</v>
      </c>
      <c r="W74" s="89">
        <v>0</v>
      </c>
      <c r="X74" s="97"/>
      <c r="Y74" s="97"/>
      <c r="Z74" s="97"/>
      <c r="AA74" s="97"/>
      <c r="AB74" s="97"/>
      <c r="AC74" s="97"/>
      <c r="AD74" s="97"/>
      <c r="AE74" s="97"/>
    </row>
    <row r="75" spans="1:31" s="95" customFormat="1" ht="24.75" customHeight="1" x14ac:dyDescent="0.25">
      <c r="A75" s="176" t="s">
        <v>171</v>
      </c>
      <c r="B75" s="176"/>
      <c r="C75" s="102">
        <f>ROUND(SUM(D75+E75+F75+G75+H75+I75+J75+K75+M75+O75+Q75+S75+U75+W75),2)</f>
        <v>157562695.53</v>
      </c>
      <c r="D75" s="85">
        <f>ROUND(SUM(D49:D74),2)</f>
        <v>3181135.59</v>
      </c>
      <c r="E75" s="85">
        <f t="shared" ref="E75:W75" si="10">ROUND(SUM(E49:E74),2)</f>
        <v>5730363.8499999996</v>
      </c>
      <c r="F75" s="85">
        <f t="shared" si="10"/>
        <v>2747607.97</v>
      </c>
      <c r="G75" s="85">
        <f t="shared" si="10"/>
        <v>13858749.949999999</v>
      </c>
      <c r="H75" s="85">
        <f t="shared" si="10"/>
        <v>12424648.609999999</v>
      </c>
      <c r="I75" s="85">
        <f t="shared" si="10"/>
        <v>5417020.3600000003</v>
      </c>
      <c r="J75" s="85">
        <f t="shared" si="10"/>
        <v>8399194.4100000001</v>
      </c>
      <c r="K75" s="85">
        <f t="shared" si="10"/>
        <v>0</v>
      </c>
      <c r="L75" s="85">
        <f t="shared" si="10"/>
        <v>0</v>
      </c>
      <c r="M75" s="85">
        <f t="shared" si="10"/>
        <v>0</v>
      </c>
      <c r="N75" s="85">
        <f t="shared" si="10"/>
        <v>13025</v>
      </c>
      <c r="O75" s="85">
        <f t="shared" si="10"/>
        <v>72957116.540000007</v>
      </c>
      <c r="P75" s="85">
        <f t="shared" si="10"/>
        <v>746</v>
      </c>
      <c r="Q75" s="85">
        <f t="shared" si="10"/>
        <v>1369853.82</v>
      </c>
      <c r="R75" s="85">
        <f t="shared" si="10"/>
        <v>10182.77</v>
      </c>
      <c r="S75" s="85">
        <f t="shared" si="10"/>
        <v>28189145.43</v>
      </c>
      <c r="T75" s="85">
        <f t="shared" si="10"/>
        <v>586.29999999999995</v>
      </c>
      <c r="U75" s="85">
        <f t="shared" si="10"/>
        <v>3287859</v>
      </c>
      <c r="V75" s="85">
        <f t="shared" si="10"/>
        <v>0</v>
      </c>
      <c r="W75" s="85">
        <f t="shared" si="10"/>
        <v>0</v>
      </c>
      <c r="X75" s="94"/>
      <c r="Y75" s="94"/>
      <c r="Z75" s="94"/>
      <c r="AA75" s="94"/>
      <c r="AB75" s="94"/>
      <c r="AC75" s="94"/>
      <c r="AD75" s="94"/>
    </row>
    <row r="76" spans="1:31" s="78" customFormat="1" ht="24.75" customHeight="1" x14ac:dyDescent="0.25">
      <c r="A76" s="170" t="s">
        <v>172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2"/>
      <c r="X76" s="77"/>
      <c r="Y76" s="77"/>
      <c r="Z76" s="77"/>
      <c r="AA76" s="77"/>
      <c r="AB76" s="77"/>
      <c r="AC76" s="77"/>
      <c r="AD76" s="77"/>
    </row>
    <row r="77" spans="1:31" s="96" customFormat="1" ht="24.75" customHeight="1" x14ac:dyDescent="0.25">
      <c r="A77" s="67">
        <v>1</v>
      </c>
      <c r="B77" s="79" t="s">
        <v>67</v>
      </c>
      <c r="C77" s="65">
        <f>ROUND(SUM(D77+E77+F77+G77+H77+I77+J77+K77+M77+O77+Q77+S77+U77+W77),2)</f>
        <v>1808292.98</v>
      </c>
      <c r="D77" s="88">
        <f t="shared" ref="D77:D134" si="11">ROUND((F77+G77+H77+I77+J77+K77+M77+O77+Q77+S77+U77+W77)*0.0214,2)</f>
        <v>36118.6</v>
      </c>
      <c r="E77" s="83">
        <f t="shared" ref="E77:E134" si="12">ROUND((F77+G77+H77+I77+J77+K77+M77+O77+Q77+S77+U77+W77)*0.05,2)</f>
        <v>84389.26</v>
      </c>
      <c r="F77" s="83">
        <v>0</v>
      </c>
      <c r="G77" s="83">
        <v>487758.42</v>
      </c>
      <c r="H77" s="83">
        <v>0</v>
      </c>
      <c r="I77" s="83">
        <v>0</v>
      </c>
      <c r="J77" s="83">
        <v>0</v>
      </c>
      <c r="K77" s="83">
        <v>0</v>
      </c>
      <c r="L77" s="81">
        <v>0</v>
      </c>
      <c r="M77" s="83">
        <v>0</v>
      </c>
      <c r="N77" s="83">
        <v>231.3</v>
      </c>
      <c r="O77" s="83">
        <v>1200026.7</v>
      </c>
      <c r="P77" s="83">
        <v>0</v>
      </c>
      <c r="Q77" s="83">
        <v>0</v>
      </c>
      <c r="R77" s="83">
        <v>0</v>
      </c>
      <c r="S77" s="83">
        <v>0</v>
      </c>
      <c r="T77" s="83">
        <v>0</v>
      </c>
      <c r="U77" s="83">
        <v>0</v>
      </c>
      <c r="V77" s="83">
        <v>0</v>
      </c>
      <c r="W77" s="89">
        <v>0</v>
      </c>
      <c r="X77" s="97"/>
      <c r="Y77" s="97"/>
      <c r="Z77" s="97"/>
      <c r="AA77" s="97"/>
      <c r="AB77" s="97"/>
      <c r="AC77" s="97"/>
      <c r="AD77" s="97"/>
      <c r="AE77" s="97"/>
    </row>
    <row r="78" spans="1:31" s="96" customFormat="1" ht="24.75" customHeight="1" x14ac:dyDescent="0.25">
      <c r="A78" s="67">
        <v>2</v>
      </c>
      <c r="B78" s="79" t="s">
        <v>68</v>
      </c>
      <c r="C78" s="65">
        <f t="shared" ref="C78:C135" si="13">ROUND(SUM(D78+E78+F78+G78+H78+I78+J78+K78+M78+O78+Q78+S78+U78+W78),2)</f>
        <v>2188871.0499999998</v>
      </c>
      <c r="D78" s="88">
        <f t="shared" si="11"/>
        <v>43720.22</v>
      </c>
      <c r="E78" s="83">
        <f t="shared" si="12"/>
        <v>102150.04</v>
      </c>
      <c r="F78" s="83">
        <v>0</v>
      </c>
      <c r="G78" s="83">
        <v>756665.8</v>
      </c>
      <c r="H78" s="83">
        <v>629529.52</v>
      </c>
      <c r="I78" s="83">
        <v>289451.09999999998</v>
      </c>
      <c r="J78" s="83">
        <v>367354.37</v>
      </c>
      <c r="K78" s="83">
        <v>0</v>
      </c>
      <c r="L78" s="81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  <c r="U78" s="83">
        <v>0</v>
      </c>
      <c r="V78" s="83">
        <v>0</v>
      </c>
      <c r="W78" s="89">
        <v>0</v>
      </c>
      <c r="X78" s="97"/>
      <c r="Y78" s="97"/>
      <c r="Z78" s="97"/>
      <c r="AA78" s="97"/>
      <c r="AB78" s="97"/>
      <c r="AC78" s="97"/>
      <c r="AD78" s="97"/>
      <c r="AE78" s="97"/>
    </row>
    <row r="79" spans="1:31" s="96" customFormat="1" ht="24.75" customHeight="1" x14ac:dyDescent="0.25">
      <c r="A79" s="67">
        <v>3</v>
      </c>
      <c r="B79" s="79" t="s">
        <v>69</v>
      </c>
      <c r="C79" s="65">
        <f t="shared" si="13"/>
        <v>1450908.81</v>
      </c>
      <c r="D79" s="88">
        <f t="shared" si="11"/>
        <v>28980.26</v>
      </c>
      <c r="E79" s="83">
        <f t="shared" si="12"/>
        <v>67710.880000000005</v>
      </c>
      <c r="F79" s="83">
        <v>0</v>
      </c>
      <c r="G79" s="83">
        <v>501561.33</v>
      </c>
      <c r="H79" s="83">
        <v>417288.14</v>
      </c>
      <c r="I79" s="83">
        <v>191864.73</v>
      </c>
      <c r="J79" s="83">
        <v>243503.47</v>
      </c>
      <c r="K79" s="83">
        <v>0</v>
      </c>
      <c r="L79" s="81">
        <v>0</v>
      </c>
      <c r="M79" s="83">
        <v>0</v>
      </c>
      <c r="N79" s="83">
        <v>0</v>
      </c>
      <c r="O79" s="83">
        <v>0</v>
      </c>
      <c r="P79" s="83">
        <v>0</v>
      </c>
      <c r="Q79" s="83">
        <v>0</v>
      </c>
      <c r="R79" s="83">
        <v>0</v>
      </c>
      <c r="S79" s="83">
        <v>0</v>
      </c>
      <c r="T79" s="83">
        <v>0</v>
      </c>
      <c r="U79" s="83">
        <v>0</v>
      </c>
      <c r="V79" s="83">
        <v>0</v>
      </c>
      <c r="W79" s="89">
        <v>0</v>
      </c>
      <c r="X79" s="97"/>
      <c r="Y79" s="97"/>
      <c r="Z79" s="97"/>
      <c r="AA79" s="97"/>
      <c r="AB79" s="97"/>
      <c r="AC79" s="97"/>
      <c r="AD79" s="97"/>
      <c r="AE79" s="97"/>
    </row>
    <row r="80" spans="1:31" s="96" customFormat="1" ht="24.75" customHeight="1" x14ac:dyDescent="0.25">
      <c r="A80" s="67">
        <v>4</v>
      </c>
      <c r="B80" s="79" t="s">
        <v>70</v>
      </c>
      <c r="C80" s="65">
        <f t="shared" si="13"/>
        <v>1415790.65</v>
      </c>
      <c r="D80" s="88">
        <f t="shared" si="11"/>
        <v>28278.81</v>
      </c>
      <c r="E80" s="83">
        <f t="shared" si="12"/>
        <v>66071.990000000005</v>
      </c>
      <c r="F80" s="83">
        <v>0</v>
      </c>
      <c r="G80" s="83">
        <v>489421.42</v>
      </c>
      <c r="H80" s="83">
        <v>407187.99</v>
      </c>
      <c r="I80" s="83">
        <v>187220.79</v>
      </c>
      <c r="J80" s="83">
        <v>237609.65</v>
      </c>
      <c r="K80" s="83">
        <v>0</v>
      </c>
      <c r="L80" s="81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  <c r="U80" s="83">
        <v>0</v>
      </c>
      <c r="V80" s="83">
        <v>0</v>
      </c>
      <c r="W80" s="89">
        <v>0</v>
      </c>
      <c r="X80" s="97"/>
      <c r="Y80" s="97"/>
      <c r="Z80" s="97"/>
      <c r="AA80" s="97"/>
      <c r="AB80" s="97"/>
      <c r="AC80" s="97"/>
      <c r="AD80" s="97"/>
      <c r="AE80" s="97"/>
    </row>
    <row r="81" spans="1:31" s="96" customFormat="1" ht="24.75" customHeight="1" x14ac:dyDescent="0.25">
      <c r="A81" s="67">
        <v>5</v>
      </c>
      <c r="B81" s="79" t="s">
        <v>71</v>
      </c>
      <c r="C81" s="65">
        <f t="shared" si="13"/>
        <v>1279647.67</v>
      </c>
      <c r="D81" s="88">
        <f t="shared" si="11"/>
        <v>25559.51</v>
      </c>
      <c r="E81" s="83">
        <f t="shared" si="12"/>
        <v>59718.48</v>
      </c>
      <c r="F81" s="83">
        <v>0</v>
      </c>
      <c r="G81" s="83">
        <v>442358.47</v>
      </c>
      <c r="H81" s="83">
        <v>368032.64</v>
      </c>
      <c r="I81" s="83">
        <v>169217.56</v>
      </c>
      <c r="J81" s="83">
        <v>214761.01</v>
      </c>
      <c r="K81" s="83">
        <v>0</v>
      </c>
      <c r="L81" s="81">
        <v>0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83">
        <v>0</v>
      </c>
      <c r="S81" s="83">
        <v>0</v>
      </c>
      <c r="T81" s="83">
        <v>0</v>
      </c>
      <c r="U81" s="83">
        <v>0</v>
      </c>
      <c r="V81" s="83">
        <v>0</v>
      </c>
      <c r="W81" s="89">
        <v>0</v>
      </c>
      <c r="X81" s="97"/>
      <c r="Y81" s="97"/>
      <c r="Z81" s="97"/>
      <c r="AA81" s="97"/>
      <c r="AB81" s="97"/>
      <c r="AC81" s="97"/>
      <c r="AD81" s="97"/>
      <c r="AE81" s="97"/>
    </row>
    <row r="82" spans="1:31" s="96" customFormat="1" ht="24.75" customHeight="1" x14ac:dyDescent="0.25">
      <c r="A82" s="67">
        <v>6</v>
      </c>
      <c r="B82" s="79" t="s">
        <v>72</v>
      </c>
      <c r="C82" s="65">
        <f t="shared" si="13"/>
        <v>4636076.97</v>
      </c>
      <c r="D82" s="88">
        <f t="shared" si="11"/>
        <v>92600.38</v>
      </c>
      <c r="E82" s="83">
        <f t="shared" si="12"/>
        <v>216356.03</v>
      </c>
      <c r="F82" s="83">
        <v>0</v>
      </c>
      <c r="G82" s="83">
        <v>1602634.8</v>
      </c>
      <c r="H82" s="83">
        <v>1333357.3600000001</v>
      </c>
      <c r="I82" s="83">
        <v>613063.78</v>
      </c>
      <c r="J82" s="83">
        <v>778064.62</v>
      </c>
      <c r="K82" s="83">
        <v>0</v>
      </c>
      <c r="L82" s="81"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83">
        <v>0</v>
      </c>
      <c r="S82" s="83">
        <v>0</v>
      </c>
      <c r="T82" s="83">
        <v>0</v>
      </c>
      <c r="U82" s="83">
        <v>0</v>
      </c>
      <c r="V82" s="83">
        <v>0</v>
      </c>
      <c r="W82" s="89">
        <v>0</v>
      </c>
      <c r="X82" s="97"/>
      <c r="Y82" s="97"/>
      <c r="Z82" s="97"/>
      <c r="AA82" s="97"/>
      <c r="AB82" s="97"/>
      <c r="AC82" s="97"/>
      <c r="AD82" s="97"/>
      <c r="AE82" s="97"/>
    </row>
    <row r="83" spans="1:31" s="96" customFormat="1" ht="24.75" customHeight="1" x14ac:dyDescent="0.25">
      <c r="A83" s="67">
        <v>7</v>
      </c>
      <c r="B83" s="79" t="s">
        <v>73</v>
      </c>
      <c r="C83" s="65">
        <f t="shared" si="13"/>
        <v>1441768.46</v>
      </c>
      <c r="D83" s="88">
        <f t="shared" si="11"/>
        <v>28797.69</v>
      </c>
      <c r="E83" s="83">
        <f t="shared" si="12"/>
        <v>67284.320000000007</v>
      </c>
      <c r="F83" s="83">
        <v>0</v>
      </c>
      <c r="G83" s="83">
        <v>498401.63</v>
      </c>
      <c r="H83" s="83">
        <v>414659.33</v>
      </c>
      <c r="I83" s="83">
        <v>190656.03</v>
      </c>
      <c r="J83" s="83">
        <v>241969.46</v>
      </c>
      <c r="K83" s="83">
        <v>0</v>
      </c>
      <c r="L83" s="81">
        <v>0</v>
      </c>
      <c r="M83" s="83">
        <v>0</v>
      </c>
      <c r="N83" s="83">
        <v>0</v>
      </c>
      <c r="O83" s="83">
        <v>0</v>
      </c>
      <c r="P83" s="83">
        <v>0</v>
      </c>
      <c r="Q83" s="83">
        <v>0</v>
      </c>
      <c r="R83" s="83">
        <v>0</v>
      </c>
      <c r="S83" s="83">
        <v>0</v>
      </c>
      <c r="T83" s="83">
        <v>0</v>
      </c>
      <c r="U83" s="83">
        <v>0</v>
      </c>
      <c r="V83" s="83">
        <v>0</v>
      </c>
      <c r="W83" s="89">
        <v>0</v>
      </c>
      <c r="X83" s="97"/>
      <c r="Y83" s="97"/>
      <c r="Z83" s="97"/>
      <c r="AA83" s="97"/>
      <c r="AB83" s="97"/>
      <c r="AC83" s="97"/>
      <c r="AD83" s="97"/>
      <c r="AE83" s="97"/>
    </row>
    <row r="84" spans="1:31" s="96" customFormat="1" ht="24.75" customHeight="1" x14ac:dyDescent="0.25">
      <c r="A84" s="67">
        <v>8</v>
      </c>
      <c r="B84" s="79" t="s">
        <v>75</v>
      </c>
      <c r="C84" s="65">
        <f t="shared" si="13"/>
        <v>16078393.65</v>
      </c>
      <c r="D84" s="88">
        <f t="shared" si="11"/>
        <v>321147.68</v>
      </c>
      <c r="E84" s="83">
        <f t="shared" si="12"/>
        <v>750345.05</v>
      </c>
      <c r="F84" s="83">
        <v>1651974.29</v>
      </c>
      <c r="G84" s="83">
        <v>5201691.42</v>
      </c>
      <c r="H84" s="83">
        <v>3775790.07</v>
      </c>
      <c r="I84" s="83">
        <v>2217958.79</v>
      </c>
      <c r="J84" s="83">
        <v>2159486.35</v>
      </c>
      <c r="K84" s="83">
        <v>0</v>
      </c>
      <c r="L84" s="81"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83">
        <v>0</v>
      </c>
      <c r="T84" s="83">
        <v>0</v>
      </c>
      <c r="U84" s="83">
        <v>0</v>
      </c>
      <c r="V84" s="83">
        <v>0</v>
      </c>
      <c r="W84" s="89">
        <v>0</v>
      </c>
      <c r="X84" s="97"/>
      <c r="Y84" s="97"/>
      <c r="Z84" s="97"/>
      <c r="AA84" s="97"/>
      <c r="AB84" s="97"/>
      <c r="AC84" s="97"/>
      <c r="AD84" s="97"/>
      <c r="AE84" s="97"/>
    </row>
    <row r="85" spans="1:31" s="96" customFormat="1" ht="24.75" customHeight="1" x14ac:dyDescent="0.25">
      <c r="A85" s="67">
        <v>9</v>
      </c>
      <c r="B85" s="79" t="s">
        <v>76</v>
      </c>
      <c r="C85" s="65">
        <f t="shared" si="13"/>
        <v>35942755.350000001</v>
      </c>
      <c r="D85" s="88">
        <f t="shared" si="11"/>
        <v>717915.78</v>
      </c>
      <c r="E85" s="83">
        <f t="shared" si="12"/>
        <v>1677373.31</v>
      </c>
      <c r="F85" s="83">
        <v>2424111.7599999998</v>
      </c>
      <c r="G85" s="83">
        <v>7632976.7699999996</v>
      </c>
      <c r="H85" s="83">
        <v>5540605.0700000003</v>
      </c>
      <c r="I85" s="83">
        <v>3254639.02</v>
      </c>
      <c r="J85" s="83">
        <v>3168836.4</v>
      </c>
      <c r="K85" s="83">
        <v>0</v>
      </c>
      <c r="L85" s="81">
        <v>0</v>
      </c>
      <c r="M85" s="83">
        <v>0</v>
      </c>
      <c r="N85" s="83">
        <v>1790</v>
      </c>
      <c r="O85" s="83">
        <v>9920672.8000000007</v>
      </c>
      <c r="P85" s="83">
        <v>0</v>
      </c>
      <c r="Q85" s="83">
        <v>0</v>
      </c>
      <c r="R85" s="83">
        <v>580</v>
      </c>
      <c r="S85" s="83">
        <v>1605624.44</v>
      </c>
      <c r="T85" s="83">
        <v>0</v>
      </c>
      <c r="U85" s="83">
        <v>0</v>
      </c>
      <c r="V85" s="83">
        <v>0</v>
      </c>
      <c r="W85" s="89">
        <v>0</v>
      </c>
      <c r="X85" s="97"/>
      <c r="Y85" s="97"/>
      <c r="Z85" s="97"/>
      <c r="AA85" s="97"/>
      <c r="AB85" s="97"/>
      <c r="AC85" s="97"/>
      <c r="AD85" s="97"/>
      <c r="AE85" s="97"/>
    </row>
    <row r="86" spans="1:31" s="96" customFormat="1" ht="24.75" customHeight="1" x14ac:dyDescent="0.25">
      <c r="A86" s="67">
        <v>10</v>
      </c>
      <c r="B86" s="79" t="s">
        <v>77</v>
      </c>
      <c r="C86" s="65">
        <f t="shared" si="13"/>
        <v>37037691.869999997</v>
      </c>
      <c r="D86" s="88">
        <f t="shared" si="11"/>
        <v>739785.89</v>
      </c>
      <c r="E86" s="83">
        <f t="shared" si="12"/>
        <v>1728471.71</v>
      </c>
      <c r="F86" s="83">
        <v>3927401.26</v>
      </c>
      <c r="G86" s="83">
        <v>12366493.58</v>
      </c>
      <c r="H86" s="83">
        <v>0</v>
      </c>
      <c r="I86" s="83">
        <v>0</v>
      </c>
      <c r="J86" s="83">
        <v>5133959.6900000004</v>
      </c>
      <c r="K86" s="83">
        <v>0</v>
      </c>
      <c r="L86" s="81">
        <v>0</v>
      </c>
      <c r="M86" s="83">
        <v>0</v>
      </c>
      <c r="N86" s="83">
        <v>2226.3000000000002</v>
      </c>
      <c r="O86" s="83">
        <v>12338767.52</v>
      </c>
      <c r="P86" s="83">
        <v>0</v>
      </c>
      <c r="Q86" s="83">
        <v>0</v>
      </c>
      <c r="R86" s="83">
        <v>290</v>
      </c>
      <c r="S86" s="83">
        <v>802812.22</v>
      </c>
      <c r="T86" s="83">
        <v>0</v>
      </c>
      <c r="U86" s="83">
        <v>0</v>
      </c>
      <c r="V86" s="83">
        <v>0</v>
      </c>
      <c r="W86" s="89">
        <v>0</v>
      </c>
      <c r="X86" s="97"/>
      <c r="Y86" s="97"/>
      <c r="Z86" s="97"/>
      <c r="AA86" s="97"/>
      <c r="AB86" s="97"/>
      <c r="AC86" s="97"/>
      <c r="AD86" s="97"/>
      <c r="AE86" s="97"/>
    </row>
    <row r="87" spans="1:31" s="96" customFormat="1" ht="24.75" customHeight="1" x14ac:dyDescent="0.25">
      <c r="A87" s="67">
        <v>11</v>
      </c>
      <c r="B87" s="79" t="s">
        <v>78</v>
      </c>
      <c r="C87" s="65">
        <f t="shared" si="13"/>
        <v>11955504.66</v>
      </c>
      <c r="D87" s="88">
        <f t="shared" si="11"/>
        <v>238797.65</v>
      </c>
      <c r="E87" s="83">
        <f t="shared" si="12"/>
        <v>557938.43000000005</v>
      </c>
      <c r="F87" s="83">
        <v>0</v>
      </c>
      <c r="G87" s="83">
        <v>0</v>
      </c>
      <c r="H87" s="83">
        <v>0</v>
      </c>
      <c r="I87" s="83">
        <v>0</v>
      </c>
      <c r="J87" s="83">
        <v>0</v>
      </c>
      <c r="K87" s="83">
        <v>0</v>
      </c>
      <c r="L87" s="81">
        <v>0</v>
      </c>
      <c r="M87" s="83">
        <v>0</v>
      </c>
      <c r="N87" s="83">
        <v>1513.9</v>
      </c>
      <c r="O87" s="83">
        <v>8390450.5899999999</v>
      </c>
      <c r="P87" s="83">
        <v>0</v>
      </c>
      <c r="Q87" s="83">
        <v>0</v>
      </c>
      <c r="R87" s="83">
        <v>1000</v>
      </c>
      <c r="S87" s="83">
        <v>2768317.99</v>
      </c>
      <c r="T87" s="83">
        <v>0</v>
      </c>
      <c r="U87" s="83">
        <v>0</v>
      </c>
      <c r="V87" s="83">
        <v>0</v>
      </c>
      <c r="W87" s="89">
        <v>0</v>
      </c>
      <c r="X87" s="97"/>
      <c r="Y87" s="97"/>
      <c r="Z87" s="97"/>
      <c r="AA87" s="97"/>
      <c r="AB87" s="97"/>
      <c r="AC87" s="97"/>
      <c r="AD87" s="97"/>
      <c r="AE87" s="97"/>
    </row>
    <row r="88" spans="1:31" s="96" customFormat="1" ht="24.75" customHeight="1" x14ac:dyDescent="0.25">
      <c r="A88" s="67">
        <v>12</v>
      </c>
      <c r="B88" s="79" t="s">
        <v>79</v>
      </c>
      <c r="C88" s="65">
        <f t="shared" si="13"/>
        <v>4295960.08</v>
      </c>
      <c r="D88" s="88">
        <f t="shared" si="11"/>
        <v>85806.93</v>
      </c>
      <c r="E88" s="83">
        <f t="shared" si="12"/>
        <v>200483.48</v>
      </c>
      <c r="F88" s="83">
        <v>0</v>
      </c>
      <c r="G88" s="83">
        <v>1485060.57</v>
      </c>
      <c r="H88" s="83">
        <v>1235538.1499999999</v>
      </c>
      <c r="I88" s="83">
        <v>568087.54</v>
      </c>
      <c r="J88" s="83">
        <v>720983.41</v>
      </c>
      <c r="K88" s="83">
        <v>0</v>
      </c>
      <c r="L88" s="81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83">
        <v>0</v>
      </c>
      <c r="U88" s="83">
        <v>0</v>
      </c>
      <c r="V88" s="83">
        <v>0</v>
      </c>
      <c r="W88" s="89">
        <v>0</v>
      </c>
      <c r="X88" s="97"/>
      <c r="Y88" s="97"/>
      <c r="Z88" s="97"/>
      <c r="AA88" s="97"/>
      <c r="AB88" s="97"/>
      <c r="AC88" s="97"/>
      <c r="AD88" s="97"/>
      <c r="AE88" s="97"/>
    </row>
    <row r="89" spans="1:31" s="96" customFormat="1" ht="24.75" customHeight="1" x14ac:dyDescent="0.25">
      <c r="A89" s="67">
        <v>13</v>
      </c>
      <c r="B89" s="79" t="s">
        <v>80</v>
      </c>
      <c r="C89" s="65">
        <f t="shared" si="13"/>
        <v>3366531.76</v>
      </c>
      <c r="D89" s="88">
        <f t="shared" si="11"/>
        <v>67242.649999999994</v>
      </c>
      <c r="E89" s="83">
        <f t="shared" si="12"/>
        <v>157109.01</v>
      </c>
      <c r="F89" s="83">
        <v>0</v>
      </c>
      <c r="G89" s="83">
        <v>1163768.6299999999</v>
      </c>
      <c r="H89" s="83">
        <v>968230.23</v>
      </c>
      <c r="I89" s="83">
        <v>445182.15</v>
      </c>
      <c r="J89" s="83">
        <v>564999.09</v>
      </c>
      <c r="K89" s="83">
        <v>0</v>
      </c>
      <c r="L89" s="81">
        <v>0</v>
      </c>
      <c r="M89" s="83">
        <v>0</v>
      </c>
      <c r="N89" s="83">
        <v>0</v>
      </c>
      <c r="O89" s="83">
        <v>0</v>
      </c>
      <c r="P89" s="83">
        <v>0</v>
      </c>
      <c r="Q89" s="83">
        <v>0</v>
      </c>
      <c r="R89" s="83">
        <v>0</v>
      </c>
      <c r="S89" s="83">
        <v>0</v>
      </c>
      <c r="T89" s="83">
        <v>0</v>
      </c>
      <c r="U89" s="83">
        <v>0</v>
      </c>
      <c r="V89" s="83">
        <v>0</v>
      </c>
      <c r="W89" s="89">
        <v>0</v>
      </c>
      <c r="X89" s="97"/>
      <c r="Y89" s="97"/>
      <c r="Z89" s="97"/>
      <c r="AA89" s="97"/>
      <c r="AB89" s="97"/>
      <c r="AC89" s="97"/>
      <c r="AD89" s="97"/>
      <c r="AE89" s="97"/>
    </row>
    <row r="90" spans="1:31" s="96" customFormat="1" ht="24.75" customHeight="1" x14ac:dyDescent="0.25">
      <c r="A90" s="67">
        <v>14</v>
      </c>
      <c r="B90" s="79" t="s">
        <v>81</v>
      </c>
      <c r="C90" s="65">
        <f t="shared" si="13"/>
        <v>5321939.72</v>
      </c>
      <c r="D90" s="88">
        <f t="shared" si="11"/>
        <v>106299.71</v>
      </c>
      <c r="E90" s="83">
        <f t="shared" si="12"/>
        <v>248363.81</v>
      </c>
      <c r="F90" s="83">
        <v>0</v>
      </c>
      <c r="G90" s="83">
        <v>1205011.08</v>
      </c>
      <c r="H90" s="83">
        <v>0</v>
      </c>
      <c r="I90" s="83">
        <v>0</v>
      </c>
      <c r="J90" s="83">
        <v>585021.92000000004</v>
      </c>
      <c r="K90" s="83">
        <v>0</v>
      </c>
      <c r="L90" s="81">
        <v>0</v>
      </c>
      <c r="M90" s="83">
        <v>0</v>
      </c>
      <c r="N90" s="83">
        <v>612.4</v>
      </c>
      <c r="O90" s="83">
        <v>3177243.2</v>
      </c>
      <c r="P90" s="83">
        <v>0</v>
      </c>
      <c r="Q90" s="83">
        <v>0</v>
      </c>
      <c r="R90" s="83">
        <v>0</v>
      </c>
      <c r="S90" s="83">
        <v>0</v>
      </c>
      <c r="T90" s="83">
        <v>0</v>
      </c>
      <c r="U90" s="83">
        <v>0</v>
      </c>
      <c r="V90" s="83">
        <v>0</v>
      </c>
      <c r="W90" s="89">
        <v>0</v>
      </c>
      <c r="X90" s="97"/>
      <c r="Y90" s="97"/>
      <c r="Z90" s="97"/>
      <c r="AA90" s="97"/>
      <c r="AB90" s="97"/>
      <c r="AC90" s="97"/>
      <c r="AD90" s="97"/>
      <c r="AE90" s="97"/>
    </row>
    <row r="91" spans="1:31" s="96" customFormat="1" ht="24.75" customHeight="1" x14ac:dyDescent="0.25">
      <c r="A91" s="67">
        <v>15</v>
      </c>
      <c r="B91" s="79" t="s">
        <v>82</v>
      </c>
      <c r="C91" s="65">
        <f t="shared" si="13"/>
        <v>3077504.58</v>
      </c>
      <c r="D91" s="88">
        <f t="shared" si="11"/>
        <v>61469.66</v>
      </c>
      <c r="E91" s="83">
        <f t="shared" si="12"/>
        <v>143620.71</v>
      </c>
      <c r="F91" s="83">
        <v>0</v>
      </c>
      <c r="G91" s="83">
        <v>1063855.49</v>
      </c>
      <c r="H91" s="83">
        <v>885104.67</v>
      </c>
      <c r="I91" s="83">
        <v>406961.88</v>
      </c>
      <c r="J91" s="83">
        <v>516492.17</v>
      </c>
      <c r="K91" s="83">
        <v>0</v>
      </c>
      <c r="L91" s="81">
        <v>0</v>
      </c>
      <c r="M91" s="83">
        <v>0</v>
      </c>
      <c r="N91" s="83">
        <v>0</v>
      </c>
      <c r="O91" s="83">
        <v>0</v>
      </c>
      <c r="P91" s="83">
        <v>0</v>
      </c>
      <c r="Q91" s="83">
        <v>0</v>
      </c>
      <c r="R91" s="83">
        <v>0</v>
      </c>
      <c r="S91" s="83">
        <v>0</v>
      </c>
      <c r="T91" s="83">
        <v>0</v>
      </c>
      <c r="U91" s="83">
        <v>0</v>
      </c>
      <c r="V91" s="83">
        <v>0</v>
      </c>
      <c r="W91" s="89">
        <v>0</v>
      </c>
      <c r="X91" s="97"/>
      <c r="Y91" s="97"/>
      <c r="Z91" s="97"/>
      <c r="AA91" s="97"/>
      <c r="AB91" s="97"/>
      <c r="AC91" s="97"/>
      <c r="AD91" s="97"/>
      <c r="AE91" s="97"/>
    </row>
    <row r="92" spans="1:31" s="96" customFormat="1" ht="24.75" customHeight="1" x14ac:dyDescent="0.25">
      <c r="A92" s="67">
        <v>16</v>
      </c>
      <c r="B92" s="79" t="s">
        <v>83</v>
      </c>
      <c r="C92" s="65">
        <f t="shared" si="13"/>
        <v>3161595.71</v>
      </c>
      <c r="D92" s="88">
        <f t="shared" si="11"/>
        <v>63149.29</v>
      </c>
      <c r="E92" s="83">
        <f t="shared" si="12"/>
        <v>147545.07</v>
      </c>
      <c r="F92" s="83">
        <v>0</v>
      </c>
      <c r="G92" s="83">
        <v>1092924.76</v>
      </c>
      <c r="H92" s="83">
        <v>909289.67</v>
      </c>
      <c r="I92" s="83">
        <v>418081.89</v>
      </c>
      <c r="J92" s="83">
        <v>530605.03</v>
      </c>
      <c r="K92" s="83">
        <v>0</v>
      </c>
      <c r="L92" s="81">
        <v>0</v>
      </c>
      <c r="M92" s="83">
        <v>0</v>
      </c>
      <c r="N92" s="83">
        <v>0</v>
      </c>
      <c r="O92" s="83">
        <v>0</v>
      </c>
      <c r="P92" s="83">
        <v>0</v>
      </c>
      <c r="Q92" s="83">
        <v>0</v>
      </c>
      <c r="R92" s="83">
        <v>0</v>
      </c>
      <c r="S92" s="83">
        <v>0</v>
      </c>
      <c r="T92" s="83">
        <v>0</v>
      </c>
      <c r="U92" s="83">
        <v>0</v>
      </c>
      <c r="V92" s="83">
        <v>0</v>
      </c>
      <c r="W92" s="89">
        <v>0</v>
      </c>
      <c r="X92" s="97"/>
      <c r="Y92" s="97"/>
      <c r="Z92" s="97"/>
      <c r="AA92" s="97"/>
      <c r="AB92" s="97"/>
      <c r="AC92" s="97"/>
      <c r="AD92" s="97"/>
      <c r="AE92" s="97"/>
    </row>
    <row r="93" spans="1:31" s="96" customFormat="1" ht="24.75" customHeight="1" x14ac:dyDescent="0.25">
      <c r="A93" s="67">
        <v>17</v>
      </c>
      <c r="B93" s="79" t="s">
        <v>84</v>
      </c>
      <c r="C93" s="65">
        <f t="shared" si="13"/>
        <v>6628069.1399999997</v>
      </c>
      <c r="D93" s="88">
        <f t="shared" si="11"/>
        <v>132388.16</v>
      </c>
      <c r="E93" s="83">
        <f t="shared" si="12"/>
        <v>309318.14</v>
      </c>
      <c r="F93" s="83">
        <v>0</v>
      </c>
      <c r="G93" s="83">
        <v>1534618.03</v>
      </c>
      <c r="H93" s="83">
        <v>0</v>
      </c>
      <c r="I93" s="83">
        <v>0</v>
      </c>
      <c r="J93" s="83">
        <v>745043.1</v>
      </c>
      <c r="K93" s="83">
        <v>0</v>
      </c>
      <c r="L93" s="81">
        <v>0</v>
      </c>
      <c r="M93" s="83">
        <v>0</v>
      </c>
      <c r="N93" s="83">
        <v>753</v>
      </c>
      <c r="O93" s="83">
        <v>3906701.71</v>
      </c>
      <c r="P93" s="83">
        <v>0</v>
      </c>
      <c r="Q93" s="83">
        <v>0</v>
      </c>
      <c r="R93" s="83">
        <v>0</v>
      </c>
      <c r="S93" s="83">
        <v>0</v>
      </c>
      <c r="T93" s="83">
        <v>0</v>
      </c>
      <c r="U93" s="83">
        <v>0</v>
      </c>
      <c r="V93" s="83">
        <v>0</v>
      </c>
      <c r="W93" s="89">
        <v>0</v>
      </c>
      <c r="X93" s="97"/>
      <c r="Y93" s="97"/>
      <c r="Z93" s="97"/>
      <c r="AA93" s="97"/>
      <c r="AB93" s="97"/>
      <c r="AC93" s="97"/>
      <c r="AD93" s="97"/>
      <c r="AE93" s="97"/>
    </row>
    <row r="94" spans="1:31" s="96" customFormat="1" ht="24.75" customHeight="1" x14ac:dyDescent="0.25">
      <c r="A94" s="67">
        <v>18</v>
      </c>
      <c r="B94" s="79" t="s">
        <v>85</v>
      </c>
      <c r="C94" s="65">
        <f t="shared" si="13"/>
        <v>6630054.4299999997</v>
      </c>
      <c r="D94" s="88">
        <f t="shared" si="11"/>
        <v>132427.82</v>
      </c>
      <c r="E94" s="83">
        <f t="shared" si="12"/>
        <v>309410.78999999998</v>
      </c>
      <c r="F94" s="83">
        <v>0</v>
      </c>
      <c r="G94" s="83">
        <v>1534119.13</v>
      </c>
      <c r="H94" s="83">
        <v>0</v>
      </c>
      <c r="I94" s="83">
        <v>0</v>
      </c>
      <c r="J94" s="83">
        <v>744800.89</v>
      </c>
      <c r="K94" s="83">
        <v>0</v>
      </c>
      <c r="L94" s="81">
        <v>0</v>
      </c>
      <c r="M94" s="83">
        <v>0</v>
      </c>
      <c r="N94" s="83">
        <v>753.5</v>
      </c>
      <c r="O94" s="83">
        <v>3909295.8</v>
      </c>
      <c r="P94" s="83">
        <v>0</v>
      </c>
      <c r="Q94" s="83">
        <v>0</v>
      </c>
      <c r="R94" s="83">
        <v>0</v>
      </c>
      <c r="S94" s="83">
        <v>0</v>
      </c>
      <c r="T94" s="83">
        <v>0</v>
      </c>
      <c r="U94" s="83">
        <v>0</v>
      </c>
      <c r="V94" s="83">
        <v>0</v>
      </c>
      <c r="W94" s="89">
        <v>0</v>
      </c>
      <c r="X94" s="97"/>
      <c r="Y94" s="97"/>
      <c r="Z94" s="97"/>
      <c r="AA94" s="97"/>
      <c r="AB94" s="97"/>
      <c r="AC94" s="97"/>
      <c r="AD94" s="97"/>
      <c r="AE94" s="97"/>
    </row>
    <row r="95" spans="1:31" s="96" customFormat="1" ht="24.75" customHeight="1" x14ac:dyDescent="0.25">
      <c r="A95" s="67">
        <v>19</v>
      </c>
      <c r="B95" s="79" t="s">
        <v>86</v>
      </c>
      <c r="C95" s="65">
        <f t="shared" si="13"/>
        <v>2861888.75</v>
      </c>
      <c r="D95" s="88">
        <f t="shared" si="11"/>
        <v>57162.98</v>
      </c>
      <c r="E95" s="83">
        <f t="shared" si="12"/>
        <v>133558.37</v>
      </c>
      <c r="F95" s="83">
        <v>0</v>
      </c>
      <c r="G95" s="83">
        <v>989319.75</v>
      </c>
      <c r="H95" s="83">
        <v>823092.55</v>
      </c>
      <c r="I95" s="83">
        <v>378449.36</v>
      </c>
      <c r="J95" s="83">
        <v>480305.74</v>
      </c>
      <c r="K95" s="83">
        <v>0</v>
      </c>
      <c r="L95" s="81">
        <v>0</v>
      </c>
      <c r="M95" s="83">
        <v>0</v>
      </c>
      <c r="N95" s="83">
        <v>0</v>
      </c>
      <c r="O95" s="83">
        <v>0</v>
      </c>
      <c r="P95" s="83">
        <v>0</v>
      </c>
      <c r="Q95" s="83">
        <v>0</v>
      </c>
      <c r="R95" s="83">
        <v>0</v>
      </c>
      <c r="S95" s="83">
        <v>0</v>
      </c>
      <c r="T95" s="83">
        <v>0</v>
      </c>
      <c r="U95" s="83">
        <v>0</v>
      </c>
      <c r="V95" s="83">
        <v>0</v>
      </c>
      <c r="W95" s="89">
        <v>0</v>
      </c>
      <c r="X95" s="97"/>
      <c r="Y95" s="97"/>
      <c r="Z95" s="97"/>
      <c r="AA95" s="97"/>
      <c r="AB95" s="97"/>
      <c r="AC95" s="97"/>
      <c r="AD95" s="97"/>
      <c r="AE95" s="97"/>
    </row>
    <row r="96" spans="1:31" s="96" customFormat="1" ht="24.75" customHeight="1" x14ac:dyDescent="0.25">
      <c r="A96" s="67">
        <v>20</v>
      </c>
      <c r="B96" s="79" t="s">
        <v>88</v>
      </c>
      <c r="C96" s="65">
        <f t="shared" si="13"/>
        <v>4311121.4800000004</v>
      </c>
      <c r="D96" s="88">
        <f t="shared" si="11"/>
        <v>86109.759999999995</v>
      </c>
      <c r="E96" s="83">
        <f t="shared" si="12"/>
        <v>201191.03</v>
      </c>
      <c r="F96" s="83">
        <v>674369.23</v>
      </c>
      <c r="G96" s="83">
        <v>1512500.1</v>
      </c>
      <c r="H96" s="83">
        <v>1258367.25</v>
      </c>
      <c r="I96" s="83">
        <v>578584.11</v>
      </c>
      <c r="J96" s="83">
        <v>0</v>
      </c>
      <c r="K96" s="83">
        <v>0</v>
      </c>
      <c r="L96" s="81">
        <v>0</v>
      </c>
      <c r="M96" s="83">
        <v>0</v>
      </c>
      <c r="N96" s="83">
        <v>0</v>
      </c>
      <c r="O96" s="83">
        <v>0</v>
      </c>
      <c r="P96" s="83">
        <v>0</v>
      </c>
      <c r="Q96" s="83">
        <v>0</v>
      </c>
      <c r="R96" s="83">
        <v>0</v>
      </c>
      <c r="S96" s="83">
        <v>0</v>
      </c>
      <c r="T96" s="83">
        <v>0</v>
      </c>
      <c r="U96" s="83">
        <v>0</v>
      </c>
      <c r="V96" s="83">
        <v>0</v>
      </c>
      <c r="W96" s="89">
        <v>0</v>
      </c>
      <c r="X96" s="97"/>
      <c r="Y96" s="97"/>
      <c r="Z96" s="97"/>
      <c r="AA96" s="97"/>
      <c r="AB96" s="97"/>
      <c r="AC96" s="97"/>
      <c r="AD96" s="97"/>
      <c r="AE96" s="97"/>
    </row>
    <row r="97" spans="1:31" s="96" customFormat="1" ht="24.75" customHeight="1" x14ac:dyDescent="0.25">
      <c r="A97" s="67">
        <v>21</v>
      </c>
      <c r="B97" s="79" t="s">
        <v>87</v>
      </c>
      <c r="C97" s="65">
        <f t="shared" si="13"/>
        <v>8508310.0800000001</v>
      </c>
      <c r="D97" s="88">
        <f t="shared" si="11"/>
        <v>169943.85</v>
      </c>
      <c r="E97" s="83">
        <f t="shared" si="12"/>
        <v>397065.06</v>
      </c>
      <c r="F97" s="83">
        <v>752995.14</v>
      </c>
      <c r="G97" s="83">
        <v>2371010.4700000002</v>
      </c>
      <c r="H97" s="83">
        <v>1721062.84</v>
      </c>
      <c r="I97" s="83">
        <v>1010979.52</v>
      </c>
      <c r="J97" s="83">
        <v>984326.89</v>
      </c>
      <c r="K97" s="83">
        <v>0</v>
      </c>
      <c r="L97" s="81">
        <v>0</v>
      </c>
      <c r="M97" s="83">
        <v>0</v>
      </c>
      <c r="N97" s="83">
        <v>0</v>
      </c>
      <c r="O97" s="83">
        <v>0</v>
      </c>
      <c r="P97" s="83">
        <v>718</v>
      </c>
      <c r="Q97" s="83">
        <v>1100926.31</v>
      </c>
      <c r="R97" s="83">
        <v>0</v>
      </c>
      <c r="S97" s="83">
        <v>0</v>
      </c>
      <c r="T97" s="83">
        <v>0</v>
      </c>
      <c r="U97" s="83">
        <v>0</v>
      </c>
      <c r="V97" s="83">
        <v>0</v>
      </c>
      <c r="W97" s="89">
        <v>0</v>
      </c>
      <c r="X97" s="97"/>
      <c r="Y97" s="97"/>
      <c r="Z97" s="97"/>
      <c r="AA97" s="97"/>
      <c r="AB97" s="97"/>
      <c r="AC97" s="97"/>
      <c r="AD97" s="97"/>
      <c r="AE97" s="97"/>
    </row>
    <row r="98" spans="1:31" s="96" customFormat="1" ht="24.75" customHeight="1" x14ac:dyDescent="0.25">
      <c r="A98" s="67">
        <v>22</v>
      </c>
      <c r="B98" s="79" t="s">
        <v>89</v>
      </c>
      <c r="C98" s="65">
        <f t="shared" si="13"/>
        <v>15288944.119999999</v>
      </c>
      <c r="D98" s="88">
        <f t="shared" si="11"/>
        <v>305379.32</v>
      </c>
      <c r="E98" s="83">
        <f t="shared" si="12"/>
        <v>713503.09</v>
      </c>
      <c r="F98" s="83">
        <v>0</v>
      </c>
      <c r="G98" s="83">
        <v>6883778.6299999999</v>
      </c>
      <c r="H98" s="83">
        <v>4996742.71</v>
      </c>
      <c r="I98" s="83">
        <v>2389540.37</v>
      </c>
      <c r="J98" s="83">
        <v>0</v>
      </c>
      <c r="K98" s="83">
        <v>0</v>
      </c>
      <c r="L98" s="81">
        <v>0</v>
      </c>
      <c r="M98" s="83">
        <v>0</v>
      </c>
      <c r="N98" s="83">
        <v>0</v>
      </c>
      <c r="O98" s="83">
        <v>0</v>
      </c>
      <c r="P98" s="83">
        <v>0</v>
      </c>
      <c r="Q98" s="83">
        <v>0</v>
      </c>
      <c r="R98" s="83">
        <v>0</v>
      </c>
      <c r="S98" s="83">
        <v>0</v>
      </c>
      <c r="T98" s="83">
        <v>0</v>
      </c>
      <c r="U98" s="83">
        <v>0</v>
      </c>
      <c r="V98" s="83">
        <v>0</v>
      </c>
      <c r="W98" s="89">
        <v>0</v>
      </c>
      <c r="X98" s="97"/>
      <c r="Y98" s="97"/>
      <c r="Z98" s="97"/>
      <c r="AA98" s="97"/>
      <c r="AB98" s="97"/>
      <c r="AC98" s="97"/>
      <c r="AD98" s="97"/>
      <c r="AE98" s="97"/>
    </row>
    <row r="99" spans="1:31" s="96" customFormat="1" ht="24.75" customHeight="1" x14ac:dyDescent="0.25">
      <c r="A99" s="67">
        <v>23</v>
      </c>
      <c r="B99" s="79" t="s">
        <v>90</v>
      </c>
      <c r="C99" s="65">
        <f t="shared" si="13"/>
        <v>3549861.33</v>
      </c>
      <c r="D99" s="88">
        <f t="shared" si="11"/>
        <v>70904.45</v>
      </c>
      <c r="E99" s="83">
        <f t="shared" si="12"/>
        <v>165664.60999999999</v>
      </c>
      <c r="F99" s="83">
        <v>555288.75</v>
      </c>
      <c r="G99" s="83">
        <v>1245422.02</v>
      </c>
      <c r="H99" s="83">
        <v>1036164.08</v>
      </c>
      <c r="I99" s="83">
        <v>476417.42</v>
      </c>
      <c r="J99" s="83">
        <v>0</v>
      </c>
      <c r="K99" s="83">
        <v>0</v>
      </c>
      <c r="L99" s="81">
        <v>0</v>
      </c>
      <c r="M99" s="83">
        <v>0</v>
      </c>
      <c r="N99" s="83">
        <v>0</v>
      </c>
      <c r="O99" s="83">
        <v>0</v>
      </c>
      <c r="P99" s="83">
        <v>0</v>
      </c>
      <c r="Q99" s="83">
        <v>0</v>
      </c>
      <c r="R99" s="83">
        <v>0</v>
      </c>
      <c r="S99" s="83">
        <v>0</v>
      </c>
      <c r="T99" s="83">
        <v>0</v>
      </c>
      <c r="U99" s="83">
        <v>0</v>
      </c>
      <c r="V99" s="83">
        <v>0</v>
      </c>
      <c r="W99" s="89">
        <v>0</v>
      </c>
      <c r="X99" s="97"/>
      <c r="Y99" s="97"/>
      <c r="Z99" s="97"/>
      <c r="AA99" s="97"/>
      <c r="AB99" s="97"/>
      <c r="AC99" s="97"/>
      <c r="AD99" s="97"/>
      <c r="AE99" s="97"/>
    </row>
    <row r="100" spans="1:31" s="96" customFormat="1" ht="24.75" customHeight="1" x14ac:dyDescent="0.25">
      <c r="A100" s="67">
        <v>24</v>
      </c>
      <c r="B100" s="79" t="s">
        <v>91</v>
      </c>
      <c r="C100" s="65">
        <f t="shared" si="13"/>
        <v>4091885.52</v>
      </c>
      <c r="D100" s="88">
        <f t="shared" si="11"/>
        <v>81730.77</v>
      </c>
      <c r="E100" s="83">
        <f t="shared" si="12"/>
        <v>190959.75</v>
      </c>
      <c r="F100" s="83">
        <v>424048.12</v>
      </c>
      <c r="G100" s="83">
        <v>0</v>
      </c>
      <c r="H100" s="83">
        <v>0</v>
      </c>
      <c r="I100" s="83">
        <v>0</v>
      </c>
      <c r="J100" s="83">
        <v>0</v>
      </c>
      <c r="K100" s="83">
        <v>0</v>
      </c>
      <c r="L100" s="81">
        <v>0</v>
      </c>
      <c r="M100" s="83">
        <v>0</v>
      </c>
      <c r="N100" s="83">
        <v>654.4</v>
      </c>
      <c r="O100" s="83">
        <v>3395146.88</v>
      </c>
      <c r="P100" s="83">
        <v>0</v>
      </c>
      <c r="Q100" s="83">
        <v>0</v>
      </c>
      <c r="R100" s="83">
        <v>0</v>
      </c>
      <c r="S100" s="83">
        <v>0</v>
      </c>
      <c r="T100" s="83">
        <v>0</v>
      </c>
      <c r="U100" s="83">
        <v>0</v>
      </c>
      <c r="V100" s="83">
        <v>0</v>
      </c>
      <c r="W100" s="89">
        <v>0</v>
      </c>
      <c r="X100" s="97"/>
      <c r="Y100" s="97"/>
      <c r="Z100" s="97"/>
      <c r="AA100" s="97"/>
      <c r="AB100" s="97"/>
      <c r="AC100" s="97"/>
      <c r="AD100" s="97"/>
      <c r="AE100" s="97"/>
    </row>
    <row r="101" spans="1:31" s="96" customFormat="1" ht="24.75" customHeight="1" x14ac:dyDescent="0.25">
      <c r="A101" s="67">
        <v>25</v>
      </c>
      <c r="B101" s="79" t="s">
        <v>92</v>
      </c>
      <c r="C101" s="65">
        <f t="shared" si="13"/>
        <v>2504141.09</v>
      </c>
      <c r="D101" s="88">
        <f t="shared" si="11"/>
        <v>50017.38</v>
      </c>
      <c r="E101" s="83">
        <f t="shared" si="12"/>
        <v>116863.03</v>
      </c>
      <c r="F101" s="83">
        <v>539569.53</v>
      </c>
      <c r="G101" s="83">
        <v>1210166.3799999999</v>
      </c>
      <c r="H101" s="83">
        <v>0</v>
      </c>
      <c r="I101" s="83">
        <v>0</v>
      </c>
      <c r="J101" s="83">
        <v>587524.77</v>
      </c>
      <c r="K101" s="83">
        <v>0</v>
      </c>
      <c r="L101" s="81">
        <v>0</v>
      </c>
      <c r="M101" s="83">
        <v>0</v>
      </c>
      <c r="N101" s="83">
        <v>0</v>
      </c>
      <c r="O101" s="83">
        <v>0</v>
      </c>
      <c r="P101" s="83">
        <v>0</v>
      </c>
      <c r="Q101" s="83">
        <v>0</v>
      </c>
      <c r="R101" s="83">
        <v>0</v>
      </c>
      <c r="S101" s="83">
        <v>0</v>
      </c>
      <c r="T101" s="83">
        <v>0</v>
      </c>
      <c r="U101" s="83">
        <v>0</v>
      </c>
      <c r="V101" s="83">
        <v>0</v>
      </c>
      <c r="W101" s="89">
        <v>0</v>
      </c>
      <c r="X101" s="97"/>
      <c r="Y101" s="97"/>
      <c r="Z101" s="97"/>
      <c r="AA101" s="97"/>
      <c r="AB101" s="97"/>
      <c r="AC101" s="97"/>
      <c r="AD101" s="97"/>
      <c r="AE101" s="97"/>
    </row>
    <row r="102" spans="1:31" s="96" customFormat="1" ht="24.75" customHeight="1" x14ac:dyDescent="0.25">
      <c r="A102" s="67">
        <v>26</v>
      </c>
      <c r="B102" s="79" t="s">
        <v>93</v>
      </c>
      <c r="C102" s="65">
        <f t="shared" si="13"/>
        <v>4008279.1</v>
      </c>
      <c r="D102" s="88">
        <f t="shared" si="11"/>
        <v>80060.83</v>
      </c>
      <c r="E102" s="83">
        <f t="shared" si="12"/>
        <v>187058.01</v>
      </c>
      <c r="F102" s="83">
        <v>421522.46</v>
      </c>
      <c r="G102" s="83">
        <v>1334180.22</v>
      </c>
      <c r="H102" s="83">
        <v>968444.17</v>
      </c>
      <c r="I102" s="83">
        <v>463129</v>
      </c>
      <c r="J102" s="83">
        <v>553884.41</v>
      </c>
      <c r="K102" s="83">
        <v>0</v>
      </c>
      <c r="L102" s="81">
        <v>0</v>
      </c>
      <c r="M102" s="83">
        <v>0</v>
      </c>
      <c r="N102" s="83">
        <v>0</v>
      </c>
      <c r="O102" s="83">
        <v>0</v>
      </c>
      <c r="P102" s="83">
        <v>0</v>
      </c>
      <c r="Q102" s="83">
        <v>0</v>
      </c>
      <c r="R102" s="83">
        <v>0</v>
      </c>
      <c r="S102" s="83">
        <v>0</v>
      </c>
      <c r="T102" s="83">
        <v>0</v>
      </c>
      <c r="U102" s="83">
        <v>0</v>
      </c>
      <c r="V102" s="83">
        <v>0</v>
      </c>
      <c r="W102" s="89">
        <v>0</v>
      </c>
      <c r="X102" s="97"/>
      <c r="Y102" s="97"/>
      <c r="Z102" s="97"/>
      <c r="AA102" s="97"/>
      <c r="AB102" s="97"/>
      <c r="AC102" s="97"/>
      <c r="AD102" s="97"/>
      <c r="AE102" s="97"/>
    </row>
    <row r="103" spans="1:31" s="96" customFormat="1" ht="24.75" customHeight="1" x14ac:dyDescent="0.25">
      <c r="A103" s="67">
        <v>27</v>
      </c>
      <c r="B103" s="79" t="s">
        <v>94</v>
      </c>
      <c r="C103" s="65">
        <f t="shared" si="13"/>
        <v>4026044.34</v>
      </c>
      <c r="D103" s="88">
        <f t="shared" si="11"/>
        <v>80415.67</v>
      </c>
      <c r="E103" s="83">
        <f t="shared" si="12"/>
        <v>187887.08</v>
      </c>
      <c r="F103" s="83">
        <v>423390.7</v>
      </c>
      <c r="G103" s="83">
        <v>1340093.49</v>
      </c>
      <c r="H103" s="83">
        <v>972736.45</v>
      </c>
      <c r="I103" s="83">
        <v>465181.65</v>
      </c>
      <c r="J103" s="83">
        <v>556339.30000000005</v>
      </c>
      <c r="K103" s="83">
        <v>0</v>
      </c>
      <c r="L103" s="81">
        <v>0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  <c r="S103" s="83">
        <v>0</v>
      </c>
      <c r="T103" s="83">
        <v>0</v>
      </c>
      <c r="U103" s="83">
        <v>0</v>
      </c>
      <c r="V103" s="83">
        <v>0</v>
      </c>
      <c r="W103" s="89">
        <v>0</v>
      </c>
      <c r="X103" s="97"/>
      <c r="Y103" s="97"/>
      <c r="Z103" s="97"/>
      <c r="AA103" s="97"/>
      <c r="AB103" s="97"/>
      <c r="AC103" s="97"/>
      <c r="AD103" s="97"/>
      <c r="AE103" s="97"/>
    </row>
    <row r="104" spans="1:31" s="96" customFormat="1" ht="24.75" customHeight="1" x14ac:dyDescent="0.25">
      <c r="A104" s="67">
        <v>28</v>
      </c>
      <c r="B104" s="79" t="s">
        <v>95</v>
      </c>
      <c r="C104" s="65">
        <f t="shared" si="13"/>
        <v>3976079.64</v>
      </c>
      <c r="D104" s="88">
        <f t="shared" si="11"/>
        <v>79417.679999999993</v>
      </c>
      <c r="E104" s="83">
        <f t="shared" si="12"/>
        <v>185555.33</v>
      </c>
      <c r="F104" s="83">
        <v>418136.27</v>
      </c>
      <c r="G104" s="83">
        <v>1323462.43</v>
      </c>
      <c r="H104" s="83">
        <v>960664.43</v>
      </c>
      <c r="I104" s="83">
        <v>459408.57</v>
      </c>
      <c r="J104" s="83">
        <v>549434.93000000005</v>
      </c>
      <c r="K104" s="83">
        <v>0</v>
      </c>
      <c r="L104" s="81">
        <v>0</v>
      </c>
      <c r="M104" s="83">
        <v>0</v>
      </c>
      <c r="N104" s="83">
        <v>0</v>
      </c>
      <c r="O104" s="83">
        <v>0</v>
      </c>
      <c r="P104" s="83">
        <v>0</v>
      </c>
      <c r="Q104" s="83">
        <v>0</v>
      </c>
      <c r="R104" s="83">
        <v>0</v>
      </c>
      <c r="S104" s="83">
        <v>0</v>
      </c>
      <c r="T104" s="83">
        <v>0</v>
      </c>
      <c r="U104" s="83">
        <v>0</v>
      </c>
      <c r="V104" s="83">
        <v>0</v>
      </c>
      <c r="W104" s="89">
        <v>0</v>
      </c>
      <c r="X104" s="97"/>
      <c r="Y104" s="97"/>
      <c r="Z104" s="97"/>
      <c r="AA104" s="97"/>
      <c r="AB104" s="97"/>
      <c r="AC104" s="97"/>
      <c r="AD104" s="97"/>
      <c r="AE104" s="97"/>
    </row>
    <row r="105" spans="1:31" s="96" customFormat="1" ht="24.75" customHeight="1" x14ac:dyDescent="0.25">
      <c r="A105" s="67">
        <v>29</v>
      </c>
      <c r="B105" s="79" t="s">
        <v>96</v>
      </c>
      <c r="C105" s="65">
        <f t="shared" si="13"/>
        <v>4057688.64</v>
      </c>
      <c r="D105" s="88">
        <f t="shared" si="11"/>
        <v>81047.73</v>
      </c>
      <c r="E105" s="83">
        <f t="shared" si="12"/>
        <v>189363.85</v>
      </c>
      <c r="F105" s="83">
        <v>426718.51</v>
      </c>
      <c r="G105" s="83">
        <v>1350626.49</v>
      </c>
      <c r="H105" s="83">
        <v>980382.06</v>
      </c>
      <c r="I105" s="83">
        <v>468837.93</v>
      </c>
      <c r="J105" s="83">
        <v>560712.06999999995</v>
      </c>
      <c r="K105" s="83">
        <v>0</v>
      </c>
      <c r="L105" s="81">
        <v>0</v>
      </c>
      <c r="M105" s="83">
        <v>0</v>
      </c>
      <c r="N105" s="83">
        <v>0</v>
      </c>
      <c r="O105" s="83">
        <v>0</v>
      </c>
      <c r="P105" s="83">
        <v>0</v>
      </c>
      <c r="Q105" s="83">
        <v>0</v>
      </c>
      <c r="R105" s="83">
        <v>0</v>
      </c>
      <c r="S105" s="83">
        <v>0</v>
      </c>
      <c r="T105" s="83">
        <v>0</v>
      </c>
      <c r="U105" s="83">
        <v>0</v>
      </c>
      <c r="V105" s="83">
        <v>0</v>
      </c>
      <c r="W105" s="89">
        <v>0</v>
      </c>
      <c r="X105" s="97"/>
      <c r="Y105" s="97"/>
      <c r="Z105" s="97"/>
      <c r="AA105" s="97"/>
      <c r="AB105" s="97"/>
      <c r="AC105" s="97"/>
      <c r="AD105" s="97"/>
      <c r="AE105" s="97"/>
    </row>
    <row r="106" spans="1:31" s="96" customFormat="1" ht="24.75" customHeight="1" x14ac:dyDescent="0.25">
      <c r="A106" s="67">
        <v>30</v>
      </c>
      <c r="B106" s="79" t="s">
        <v>97</v>
      </c>
      <c r="C106" s="65">
        <f t="shared" si="13"/>
        <v>4186486.53</v>
      </c>
      <c r="D106" s="88">
        <f t="shared" si="11"/>
        <v>83620.320000000007</v>
      </c>
      <c r="E106" s="83">
        <f t="shared" si="12"/>
        <v>195374.58</v>
      </c>
      <c r="F106" s="83">
        <v>440263.28</v>
      </c>
      <c r="G106" s="83">
        <v>1393497.65</v>
      </c>
      <c r="H106" s="83">
        <v>1011501.04</v>
      </c>
      <c r="I106" s="83">
        <v>483719.64</v>
      </c>
      <c r="J106" s="83">
        <v>578510.02</v>
      </c>
      <c r="K106" s="83">
        <v>0</v>
      </c>
      <c r="L106" s="81">
        <v>0</v>
      </c>
      <c r="M106" s="83">
        <v>0</v>
      </c>
      <c r="N106" s="83">
        <v>0</v>
      </c>
      <c r="O106" s="83">
        <v>0</v>
      </c>
      <c r="P106" s="83">
        <v>0</v>
      </c>
      <c r="Q106" s="83">
        <v>0</v>
      </c>
      <c r="R106" s="83">
        <v>0</v>
      </c>
      <c r="S106" s="83">
        <v>0</v>
      </c>
      <c r="T106" s="83">
        <v>0</v>
      </c>
      <c r="U106" s="83">
        <v>0</v>
      </c>
      <c r="V106" s="83">
        <v>0</v>
      </c>
      <c r="W106" s="89">
        <v>0</v>
      </c>
      <c r="X106" s="97"/>
      <c r="Y106" s="97"/>
      <c r="Z106" s="97"/>
      <c r="AA106" s="97"/>
      <c r="AB106" s="97"/>
      <c r="AC106" s="97"/>
      <c r="AD106" s="97"/>
      <c r="AE106" s="97"/>
    </row>
    <row r="107" spans="1:31" s="96" customFormat="1" ht="24.75" customHeight="1" x14ac:dyDescent="0.25">
      <c r="A107" s="67">
        <v>31</v>
      </c>
      <c r="B107" s="79" t="s">
        <v>98</v>
      </c>
      <c r="C107" s="65">
        <f t="shared" si="13"/>
        <v>3843002.02</v>
      </c>
      <c r="D107" s="88">
        <f t="shared" si="11"/>
        <v>76759.61</v>
      </c>
      <c r="E107" s="83">
        <f t="shared" si="12"/>
        <v>179344.88</v>
      </c>
      <c r="F107" s="83">
        <v>654644.23</v>
      </c>
      <c r="G107" s="83">
        <v>2072044.72</v>
      </c>
      <c r="H107" s="83">
        <v>0</v>
      </c>
      <c r="I107" s="83">
        <v>0</v>
      </c>
      <c r="J107" s="83">
        <v>860208.58</v>
      </c>
      <c r="K107" s="83">
        <v>0</v>
      </c>
      <c r="L107" s="81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  <c r="S107" s="83">
        <v>0</v>
      </c>
      <c r="T107" s="83">
        <v>0</v>
      </c>
      <c r="U107" s="83">
        <v>0</v>
      </c>
      <c r="V107" s="83">
        <v>0</v>
      </c>
      <c r="W107" s="89">
        <v>0</v>
      </c>
      <c r="X107" s="97"/>
      <c r="Y107" s="97"/>
      <c r="Z107" s="97"/>
      <c r="AA107" s="97"/>
      <c r="AB107" s="97"/>
      <c r="AC107" s="97"/>
      <c r="AD107" s="97"/>
      <c r="AE107" s="97"/>
    </row>
    <row r="108" spans="1:31" s="96" customFormat="1" ht="24.75" customHeight="1" x14ac:dyDescent="0.25">
      <c r="A108" s="67">
        <v>32</v>
      </c>
      <c r="B108" s="79" t="s">
        <v>99</v>
      </c>
      <c r="C108" s="65">
        <f t="shared" si="13"/>
        <v>4066571.26</v>
      </c>
      <c r="D108" s="88">
        <f t="shared" si="11"/>
        <v>81225.149999999994</v>
      </c>
      <c r="E108" s="83">
        <f t="shared" si="12"/>
        <v>189778.39</v>
      </c>
      <c r="F108" s="83">
        <v>427652.63</v>
      </c>
      <c r="G108" s="83">
        <v>1353583.12</v>
      </c>
      <c r="H108" s="83">
        <v>982528.2</v>
      </c>
      <c r="I108" s="83">
        <v>469864.25</v>
      </c>
      <c r="J108" s="83">
        <v>561939.52</v>
      </c>
      <c r="K108" s="83">
        <v>0</v>
      </c>
      <c r="L108" s="81">
        <v>0</v>
      </c>
      <c r="M108" s="83">
        <v>0</v>
      </c>
      <c r="N108" s="83">
        <v>0</v>
      </c>
      <c r="O108" s="83">
        <v>0</v>
      </c>
      <c r="P108" s="83">
        <v>0</v>
      </c>
      <c r="Q108" s="83">
        <v>0</v>
      </c>
      <c r="R108" s="83">
        <v>0</v>
      </c>
      <c r="S108" s="83">
        <v>0</v>
      </c>
      <c r="T108" s="83">
        <v>0</v>
      </c>
      <c r="U108" s="83">
        <v>0</v>
      </c>
      <c r="V108" s="83">
        <v>0</v>
      </c>
      <c r="W108" s="89">
        <v>0</v>
      </c>
      <c r="X108" s="97"/>
      <c r="Y108" s="97"/>
      <c r="Z108" s="97"/>
      <c r="AA108" s="97"/>
      <c r="AB108" s="97"/>
      <c r="AC108" s="97"/>
      <c r="AD108" s="97"/>
      <c r="AE108" s="97"/>
    </row>
    <row r="109" spans="1:31" s="96" customFormat="1" ht="24.75" customHeight="1" x14ac:dyDescent="0.25">
      <c r="A109" s="67">
        <v>33</v>
      </c>
      <c r="B109" s="79" t="s">
        <v>100</v>
      </c>
      <c r="C109" s="65">
        <f t="shared" si="13"/>
        <v>4044919.89</v>
      </c>
      <c r="D109" s="88">
        <f t="shared" si="11"/>
        <v>80792.69</v>
      </c>
      <c r="E109" s="83">
        <f t="shared" si="12"/>
        <v>188767.96</v>
      </c>
      <c r="F109" s="83">
        <v>425375.71</v>
      </c>
      <c r="G109" s="83">
        <v>1346376.33</v>
      </c>
      <c r="H109" s="83">
        <v>977296.99</v>
      </c>
      <c r="I109" s="83">
        <v>467362.59</v>
      </c>
      <c r="J109" s="83">
        <v>558947.62</v>
      </c>
      <c r="K109" s="83">
        <v>0</v>
      </c>
      <c r="L109" s="81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83">
        <v>0</v>
      </c>
      <c r="U109" s="83">
        <v>0</v>
      </c>
      <c r="V109" s="83">
        <v>0</v>
      </c>
      <c r="W109" s="89">
        <v>0</v>
      </c>
      <c r="X109" s="97"/>
      <c r="Y109" s="97"/>
      <c r="Z109" s="97"/>
      <c r="AA109" s="97"/>
      <c r="AB109" s="97"/>
      <c r="AC109" s="97"/>
      <c r="AD109" s="97"/>
      <c r="AE109" s="97"/>
    </row>
    <row r="110" spans="1:31" s="96" customFormat="1" ht="24.75" customHeight="1" x14ac:dyDescent="0.25">
      <c r="A110" s="67">
        <v>34</v>
      </c>
      <c r="B110" s="79" t="s">
        <v>101</v>
      </c>
      <c r="C110" s="65">
        <f t="shared" si="13"/>
        <v>4208693.05</v>
      </c>
      <c r="D110" s="88">
        <f t="shared" si="11"/>
        <v>84063.87</v>
      </c>
      <c r="E110" s="83">
        <f t="shared" si="12"/>
        <v>196410.91</v>
      </c>
      <c r="F110" s="83">
        <v>442598.58</v>
      </c>
      <c r="G110" s="83">
        <v>1400889.23</v>
      </c>
      <c r="H110" s="83">
        <v>1016866.38</v>
      </c>
      <c r="I110" s="83">
        <v>486285.45</v>
      </c>
      <c r="J110" s="83">
        <v>581578.63</v>
      </c>
      <c r="K110" s="83">
        <v>0</v>
      </c>
      <c r="L110" s="81">
        <v>0</v>
      </c>
      <c r="M110" s="83">
        <v>0</v>
      </c>
      <c r="N110" s="83">
        <v>0</v>
      </c>
      <c r="O110" s="83">
        <v>0</v>
      </c>
      <c r="P110" s="83">
        <v>0</v>
      </c>
      <c r="Q110" s="83">
        <v>0</v>
      </c>
      <c r="R110" s="83">
        <v>0</v>
      </c>
      <c r="S110" s="83">
        <v>0</v>
      </c>
      <c r="T110" s="83">
        <v>0</v>
      </c>
      <c r="U110" s="83">
        <v>0</v>
      </c>
      <c r="V110" s="83">
        <v>0</v>
      </c>
      <c r="W110" s="89">
        <v>0</v>
      </c>
      <c r="X110" s="97"/>
      <c r="Y110" s="97"/>
      <c r="Z110" s="97"/>
      <c r="AA110" s="97"/>
      <c r="AB110" s="97"/>
      <c r="AC110" s="97"/>
      <c r="AD110" s="97"/>
      <c r="AE110" s="97"/>
    </row>
    <row r="111" spans="1:31" s="96" customFormat="1" ht="24.75" customHeight="1" x14ac:dyDescent="0.25">
      <c r="A111" s="67">
        <v>35</v>
      </c>
      <c r="B111" s="79" t="s">
        <v>102</v>
      </c>
      <c r="C111" s="65">
        <f t="shared" si="13"/>
        <v>2223260.67</v>
      </c>
      <c r="D111" s="88">
        <f t="shared" si="11"/>
        <v>44407.11</v>
      </c>
      <c r="E111" s="83">
        <f t="shared" si="12"/>
        <v>103754.93</v>
      </c>
      <c r="F111" s="83">
        <v>0</v>
      </c>
      <c r="G111" s="83">
        <v>0</v>
      </c>
      <c r="H111" s="83">
        <v>1015548.72</v>
      </c>
      <c r="I111" s="83">
        <v>466938.69</v>
      </c>
      <c r="J111" s="83">
        <v>592611.22</v>
      </c>
      <c r="K111" s="83">
        <v>0</v>
      </c>
      <c r="L111" s="81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9">
        <v>0</v>
      </c>
      <c r="X111" s="97"/>
      <c r="Y111" s="97"/>
      <c r="Z111" s="97"/>
      <c r="AA111" s="97"/>
      <c r="AB111" s="97"/>
      <c r="AC111" s="97"/>
      <c r="AD111" s="97"/>
      <c r="AE111" s="97"/>
    </row>
    <row r="112" spans="1:31" s="96" customFormat="1" ht="24.75" customHeight="1" x14ac:dyDescent="0.25">
      <c r="A112" s="67">
        <v>36</v>
      </c>
      <c r="B112" s="79" t="s">
        <v>103</v>
      </c>
      <c r="C112" s="65">
        <f t="shared" si="13"/>
        <v>29090230.699999999</v>
      </c>
      <c r="D112" s="88">
        <f t="shared" si="11"/>
        <v>581044.37</v>
      </c>
      <c r="E112" s="83">
        <f t="shared" si="12"/>
        <v>1357580.3</v>
      </c>
      <c r="F112" s="83">
        <v>0</v>
      </c>
      <c r="G112" s="83">
        <v>0</v>
      </c>
      <c r="H112" s="83">
        <v>0</v>
      </c>
      <c r="I112" s="83">
        <v>0</v>
      </c>
      <c r="J112" s="83">
        <v>0</v>
      </c>
      <c r="K112" s="83">
        <v>0</v>
      </c>
      <c r="L112" s="81">
        <v>0</v>
      </c>
      <c r="M112" s="83">
        <v>0</v>
      </c>
      <c r="N112" s="83">
        <v>1953.5</v>
      </c>
      <c r="O112" s="83">
        <v>10826834.810000001</v>
      </c>
      <c r="P112" s="83">
        <v>0</v>
      </c>
      <c r="Q112" s="83">
        <v>0</v>
      </c>
      <c r="R112" s="83">
        <v>5897</v>
      </c>
      <c r="S112" s="83">
        <v>16324771.220000001</v>
      </c>
      <c r="T112" s="83">
        <v>0</v>
      </c>
      <c r="U112" s="83">
        <v>0</v>
      </c>
      <c r="V112" s="83">
        <v>0</v>
      </c>
      <c r="W112" s="89">
        <v>0</v>
      </c>
      <c r="X112" s="97"/>
      <c r="Y112" s="97"/>
      <c r="Z112" s="97"/>
      <c r="AA112" s="97"/>
      <c r="AB112" s="97"/>
      <c r="AC112" s="97"/>
      <c r="AD112" s="97"/>
      <c r="AE112" s="97"/>
    </row>
    <row r="113" spans="1:31" s="96" customFormat="1" ht="24.75" customHeight="1" x14ac:dyDescent="0.25">
      <c r="A113" s="67">
        <v>37</v>
      </c>
      <c r="B113" s="79" t="s">
        <v>104</v>
      </c>
      <c r="C113" s="65">
        <f t="shared" si="13"/>
        <v>9447941.8699999992</v>
      </c>
      <c r="D113" s="88">
        <f t="shared" si="11"/>
        <v>188711.92</v>
      </c>
      <c r="E113" s="83">
        <f t="shared" si="12"/>
        <v>440915.71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1">
        <v>0</v>
      </c>
      <c r="M113" s="83">
        <v>0</v>
      </c>
      <c r="N113" s="83">
        <v>1591.1</v>
      </c>
      <c r="O113" s="83">
        <v>8818314.2400000002</v>
      </c>
      <c r="P113" s="83">
        <v>0</v>
      </c>
      <c r="Q113" s="83">
        <v>0</v>
      </c>
      <c r="R113" s="83">
        <v>0</v>
      </c>
      <c r="S113" s="83">
        <v>0</v>
      </c>
      <c r="T113" s="83">
        <v>0</v>
      </c>
      <c r="U113" s="83">
        <v>0</v>
      </c>
      <c r="V113" s="83">
        <v>0</v>
      </c>
      <c r="W113" s="89">
        <v>0</v>
      </c>
      <c r="X113" s="97"/>
      <c r="Y113" s="97"/>
      <c r="Z113" s="97"/>
      <c r="AA113" s="97"/>
      <c r="AB113" s="97"/>
      <c r="AC113" s="97"/>
      <c r="AD113" s="97"/>
      <c r="AE113" s="97"/>
    </row>
    <row r="114" spans="1:31" s="96" customFormat="1" ht="24.75" customHeight="1" x14ac:dyDescent="0.25">
      <c r="A114" s="67">
        <v>38</v>
      </c>
      <c r="B114" s="79" t="s">
        <v>105</v>
      </c>
      <c r="C114" s="65">
        <f t="shared" si="13"/>
        <v>46273728.799999997</v>
      </c>
      <c r="D114" s="88">
        <f t="shared" si="11"/>
        <v>924265.26</v>
      </c>
      <c r="E114" s="83">
        <f t="shared" si="12"/>
        <v>2159498.2599999998</v>
      </c>
      <c r="F114" s="83">
        <v>0</v>
      </c>
      <c r="G114" s="83">
        <v>0</v>
      </c>
      <c r="H114" s="83">
        <v>0</v>
      </c>
      <c r="I114" s="83">
        <v>0</v>
      </c>
      <c r="J114" s="83">
        <v>5925348.1100000003</v>
      </c>
      <c r="K114" s="83">
        <v>0</v>
      </c>
      <c r="L114" s="81">
        <v>0</v>
      </c>
      <c r="M114" s="83">
        <v>0</v>
      </c>
      <c r="N114" s="83">
        <v>2800.2</v>
      </c>
      <c r="O114" s="83">
        <v>15519479.32</v>
      </c>
      <c r="P114" s="83">
        <v>0</v>
      </c>
      <c r="Q114" s="83">
        <v>0</v>
      </c>
      <c r="R114" s="83">
        <v>7855</v>
      </c>
      <c r="S114" s="83">
        <v>21745137.850000001</v>
      </c>
      <c r="T114" s="83">
        <v>0</v>
      </c>
      <c r="U114" s="83">
        <v>0</v>
      </c>
      <c r="V114" s="83">
        <v>0</v>
      </c>
      <c r="W114" s="89">
        <v>0</v>
      </c>
      <c r="X114" s="97"/>
      <c r="Y114" s="97"/>
      <c r="Z114" s="97"/>
      <c r="AA114" s="97"/>
      <c r="AB114" s="97"/>
      <c r="AC114" s="97"/>
      <c r="AD114" s="97"/>
      <c r="AE114" s="97"/>
    </row>
    <row r="115" spans="1:31" s="96" customFormat="1" ht="24.75" customHeight="1" x14ac:dyDescent="0.25">
      <c r="A115" s="67">
        <v>39</v>
      </c>
      <c r="B115" s="79" t="s">
        <v>106</v>
      </c>
      <c r="C115" s="65">
        <f t="shared" si="13"/>
        <v>4215049.6399999997</v>
      </c>
      <c r="D115" s="88">
        <f t="shared" si="11"/>
        <v>84190.84</v>
      </c>
      <c r="E115" s="83">
        <f t="shared" si="12"/>
        <v>196707.56</v>
      </c>
      <c r="F115" s="83">
        <v>557587.31000000006</v>
      </c>
      <c r="G115" s="83">
        <v>1250577.33</v>
      </c>
      <c r="H115" s="83">
        <v>1040453.18</v>
      </c>
      <c r="I115" s="83">
        <v>478389.5</v>
      </c>
      <c r="J115" s="83">
        <v>607143.92000000004</v>
      </c>
      <c r="K115" s="83">
        <v>0</v>
      </c>
      <c r="L115" s="81">
        <v>0</v>
      </c>
      <c r="M115" s="83">
        <v>0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83">
        <v>0</v>
      </c>
      <c r="T115" s="83">
        <v>0</v>
      </c>
      <c r="U115" s="83">
        <v>0</v>
      </c>
      <c r="V115" s="83">
        <v>0</v>
      </c>
      <c r="W115" s="89">
        <v>0</v>
      </c>
      <c r="X115" s="97"/>
      <c r="Y115" s="97"/>
      <c r="Z115" s="97"/>
      <c r="AA115" s="97"/>
      <c r="AB115" s="97"/>
      <c r="AC115" s="97"/>
      <c r="AD115" s="97"/>
      <c r="AE115" s="97"/>
    </row>
    <row r="116" spans="1:31" s="96" customFormat="1" ht="24.75" customHeight="1" x14ac:dyDescent="0.25">
      <c r="A116" s="67">
        <v>40</v>
      </c>
      <c r="B116" s="79" t="s">
        <v>107</v>
      </c>
      <c r="C116" s="65">
        <f t="shared" si="13"/>
        <v>4282973.28</v>
      </c>
      <c r="D116" s="88">
        <f t="shared" si="11"/>
        <v>85547.53</v>
      </c>
      <c r="E116" s="83">
        <f t="shared" si="12"/>
        <v>199877.42</v>
      </c>
      <c r="F116" s="83">
        <v>360629.39</v>
      </c>
      <c r="G116" s="83">
        <v>1141444.77</v>
      </c>
      <c r="H116" s="83">
        <v>0</v>
      </c>
      <c r="I116" s="83">
        <v>0</v>
      </c>
      <c r="J116" s="83">
        <v>473870.36</v>
      </c>
      <c r="K116" s="83">
        <v>0</v>
      </c>
      <c r="L116" s="81">
        <v>0</v>
      </c>
      <c r="M116" s="83">
        <v>0</v>
      </c>
      <c r="N116" s="83">
        <v>294.5</v>
      </c>
      <c r="O116" s="83">
        <v>2021603.81</v>
      </c>
      <c r="P116" s="83">
        <v>0</v>
      </c>
      <c r="Q116" s="83">
        <v>0</v>
      </c>
      <c r="R116" s="83">
        <v>0</v>
      </c>
      <c r="S116" s="83">
        <v>0</v>
      </c>
      <c r="T116" s="83">
        <v>0</v>
      </c>
      <c r="U116" s="83">
        <v>0</v>
      </c>
      <c r="V116" s="83">
        <v>0</v>
      </c>
      <c r="W116" s="89">
        <v>0</v>
      </c>
      <c r="X116" s="97"/>
      <c r="Y116" s="97"/>
      <c r="Z116" s="97"/>
      <c r="AA116" s="97"/>
      <c r="AB116" s="97"/>
      <c r="AC116" s="97"/>
      <c r="AD116" s="97"/>
      <c r="AE116" s="97"/>
    </row>
    <row r="117" spans="1:31" s="96" customFormat="1" ht="24.75" customHeight="1" x14ac:dyDescent="0.25">
      <c r="A117" s="67">
        <v>41</v>
      </c>
      <c r="B117" s="79" t="s">
        <v>108</v>
      </c>
      <c r="C117" s="65">
        <f t="shared" si="13"/>
        <v>604628.21</v>
      </c>
      <c r="D117" s="88">
        <f t="shared" si="11"/>
        <v>12076.76</v>
      </c>
      <c r="E117" s="83">
        <f t="shared" si="12"/>
        <v>28216.74</v>
      </c>
      <c r="F117" s="83">
        <v>564334.71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1">
        <v>0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83">
        <v>0</v>
      </c>
      <c r="S117" s="83">
        <v>0</v>
      </c>
      <c r="T117" s="83">
        <v>0</v>
      </c>
      <c r="U117" s="83">
        <v>0</v>
      </c>
      <c r="V117" s="83">
        <v>0</v>
      </c>
      <c r="W117" s="89">
        <v>0</v>
      </c>
      <c r="X117" s="97"/>
      <c r="Y117" s="97"/>
      <c r="Z117" s="97"/>
      <c r="AA117" s="97"/>
      <c r="AB117" s="97"/>
      <c r="AC117" s="97"/>
      <c r="AD117" s="97"/>
      <c r="AE117" s="97"/>
    </row>
    <row r="118" spans="1:31" s="96" customFormat="1" ht="24.75" customHeight="1" x14ac:dyDescent="0.25">
      <c r="A118" s="67">
        <v>42</v>
      </c>
      <c r="B118" s="79" t="s">
        <v>109</v>
      </c>
      <c r="C118" s="65">
        <f t="shared" si="13"/>
        <v>2638002.7000000002</v>
      </c>
      <c r="D118" s="88">
        <f t="shared" si="11"/>
        <v>52691.11</v>
      </c>
      <c r="E118" s="83">
        <f t="shared" si="12"/>
        <v>123110.08</v>
      </c>
      <c r="F118" s="83">
        <v>568412.81000000006</v>
      </c>
      <c r="G118" s="83">
        <v>1274857.1499999999</v>
      </c>
      <c r="H118" s="83">
        <v>0</v>
      </c>
      <c r="I118" s="83">
        <v>0</v>
      </c>
      <c r="J118" s="83">
        <v>618931.55000000005</v>
      </c>
      <c r="K118" s="83">
        <v>0</v>
      </c>
      <c r="L118" s="81">
        <v>0</v>
      </c>
      <c r="M118" s="83">
        <v>0</v>
      </c>
      <c r="N118" s="83">
        <v>0</v>
      </c>
      <c r="O118" s="83">
        <v>0</v>
      </c>
      <c r="P118" s="83">
        <v>0</v>
      </c>
      <c r="Q118" s="83">
        <v>0</v>
      </c>
      <c r="R118" s="83">
        <v>0</v>
      </c>
      <c r="S118" s="83">
        <v>0</v>
      </c>
      <c r="T118" s="83">
        <v>0</v>
      </c>
      <c r="U118" s="83">
        <v>0</v>
      </c>
      <c r="V118" s="83">
        <v>0</v>
      </c>
      <c r="W118" s="89">
        <v>0</v>
      </c>
      <c r="X118" s="97"/>
      <c r="Y118" s="97"/>
      <c r="Z118" s="97"/>
      <c r="AA118" s="97"/>
      <c r="AB118" s="97"/>
      <c r="AC118" s="97"/>
      <c r="AD118" s="97"/>
      <c r="AE118" s="97"/>
    </row>
    <row r="119" spans="1:31" s="96" customFormat="1" ht="24.75" customHeight="1" x14ac:dyDescent="0.25">
      <c r="A119" s="67">
        <v>43</v>
      </c>
      <c r="B119" s="79" t="s">
        <v>110</v>
      </c>
      <c r="C119" s="65">
        <f t="shared" si="13"/>
        <v>5195476.9800000004</v>
      </c>
      <c r="D119" s="88">
        <f t="shared" si="11"/>
        <v>103773.75999999999</v>
      </c>
      <c r="E119" s="83">
        <f t="shared" si="12"/>
        <v>242462.06</v>
      </c>
      <c r="F119" s="83">
        <v>0</v>
      </c>
      <c r="G119" s="83">
        <v>0</v>
      </c>
      <c r="H119" s="83">
        <v>0</v>
      </c>
      <c r="I119" s="83">
        <v>0</v>
      </c>
      <c r="J119" s="83">
        <v>743832.04</v>
      </c>
      <c r="K119" s="83">
        <v>0</v>
      </c>
      <c r="L119" s="81">
        <v>0</v>
      </c>
      <c r="M119" s="83">
        <v>0</v>
      </c>
      <c r="N119" s="83">
        <v>791.3</v>
      </c>
      <c r="O119" s="83">
        <v>4105409.12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  <c r="U119" s="83">
        <v>0</v>
      </c>
      <c r="V119" s="83">
        <v>0</v>
      </c>
      <c r="W119" s="89">
        <v>0</v>
      </c>
      <c r="X119" s="97"/>
      <c r="Y119" s="97"/>
      <c r="Z119" s="97"/>
      <c r="AA119" s="97"/>
      <c r="AB119" s="97"/>
      <c r="AC119" s="97"/>
      <c r="AD119" s="97"/>
      <c r="AE119" s="97"/>
    </row>
    <row r="120" spans="1:31" s="96" customFormat="1" ht="24.75" customHeight="1" x14ac:dyDescent="0.25">
      <c r="A120" s="67">
        <v>44</v>
      </c>
      <c r="B120" s="79" t="s">
        <v>111</v>
      </c>
      <c r="C120" s="65">
        <f t="shared" si="13"/>
        <v>6509729.3799999999</v>
      </c>
      <c r="D120" s="88">
        <f t="shared" si="11"/>
        <v>130024.46</v>
      </c>
      <c r="E120" s="83">
        <f t="shared" si="12"/>
        <v>303795.46999999997</v>
      </c>
      <c r="F120" s="83">
        <v>861138.73</v>
      </c>
      <c r="G120" s="83">
        <v>1931393.62</v>
      </c>
      <c r="H120" s="83">
        <v>1606877.55</v>
      </c>
      <c r="I120" s="83">
        <v>738825.51</v>
      </c>
      <c r="J120" s="83">
        <v>937674.04</v>
      </c>
      <c r="K120" s="83">
        <v>0</v>
      </c>
      <c r="L120" s="81">
        <v>0</v>
      </c>
      <c r="M120" s="83">
        <v>0</v>
      </c>
      <c r="N120" s="83">
        <v>0</v>
      </c>
      <c r="O120" s="83">
        <v>0</v>
      </c>
      <c r="P120" s="83">
        <v>0</v>
      </c>
      <c r="Q120" s="83">
        <v>0</v>
      </c>
      <c r="R120" s="83">
        <v>0</v>
      </c>
      <c r="S120" s="83">
        <v>0</v>
      </c>
      <c r="T120" s="83">
        <v>0</v>
      </c>
      <c r="U120" s="83">
        <v>0</v>
      </c>
      <c r="V120" s="83">
        <v>0</v>
      </c>
      <c r="W120" s="89">
        <v>0</v>
      </c>
      <c r="X120" s="97"/>
      <c r="Y120" s="97"/>
      <c r="Z120" s="97"/>
      <c r="AA120" s="97"/>
      <c r="AB120" s="97"/>
      <c r="AC120" s="97"/>
      <c r="AD120" s="97"/>
      <c r="AE120" s="97"/>
    </row>
    <row r="121" spans="1:31" s="96" customFormat="1" ht="24.75" customHeight="1" x14ac:dyDescent="0.25">
      <c r="A121" s="67">
        <v>45</v>
      </c>
      <c r="B121" s="79" t="s">
        <v>112</v>
      </c>
      <c r="C121" s="65">
        <f t="shared" si="13"/>
        <v>3954251.12</v>
      </c>
      <c r="D121" s="88">
        <f t="shared" si="11"/>
        <v>78981.679999999993</v>
      </c>
      <c r="E121" s="83">
        <f t="shared" si="12"/>
        <v>184536.64</v>
      </c>
      <c r="F121" s="83">
        <v>852026.04</v>
      </c>
      <c r="G121" s="83">
        <v>1910955.33</v>
      </c>
      <c r="H121" s="83">
        <v>0</v>
      </c>
      <c r="I121" s="83">
        <v>0</v>
      </c>
      <c r="J121" s="83">
        <v>927751.43</v>
      </c>
      <c r="K121" s="83">
        <v>0</v>
      </c>
      <c r="L121" s="81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83">
        <v>0</v>
      </c>
      <c r="T121" s="83">
        <v>0</v>
      </c>
      <c r="U121" s="83">
        <v>0</v>
      </c>
      <c r="V121" s="83">
        <v>0</v>
      </c>
      <c r="W121" s="89">
        <v>0</v>
      </c>
      <c r="X121" s="97"/>
      <c r="Y121" s="97"/>
      <c r="Z121" s="97"/>
      <c r="AA121" s="97"/>
      <c r="AB121" s="97"/>
      <c r="AC121" s="97"/>
      <c r="AD121" s="97"/>
      <c r="AE121" s="97"/>
    </row>
    <row r="122" spans="1:31" s="78" customFormat="1" ht="24.75" customHeight="1" x14ac:dyDescent="0.25">
      <c r="A122" s="67">
        <v>46</v>
      </c>
      <c r="B122" s="79" t="s">
        <v>113</v>
      </c>
      <c r="C122" s="65">
        <f t="shared" si="13"/>
        <v>3978683.45</v>
      </c>
      <c r="D122" s="88">
        <f t="shared" si="11"/>
        <v>79469.69</v>
      </c>
      <c r="E122" s="83">
        <f t="shared" si="12"/>
        <v>185676.85</v>
      </c>
      <c r="F122" s="83">
        <v>857290.49</v>
      </c>
      <c r="G122" s="83">
        <v>1922762.64</v>
      </c>
      <c r="H122" s="83">
        <v>0</v>
      </c>
      <c r="I122" s="83">
        <v>0</v>
      </c>
      <c r="J122" s="83">
        <v>933483.78</v>
      </c>
      <c r="K122" s="83">
        <v>0</v>
      </c>
      <c r="L122" s="81">
        <v>0</v>
      </c>
      <c r="M122" s="83">
        <v>0</v>
      </c>
      <c r="N122" s="83">
        <v>0</v>
      </c>
      <c r="O122" s="83">
        <v>0</v>
      </c>
      <c r="P122" s="83">
        <v>0</v>
      </c>
      <c r="Q122" s="83">
        <v>0</v>
      </c>
      <c r="R122" s="83">
        <v>0</v>
      </c>
      <c r="S122" s="83">
        <v>0</v>
      </c>
      <c r="T122" s="83">
        <v>0</v>
      </c>
      <c r="U122" s="83">
        <v>0</v>
      </c>
      <c r="V122" s="83">
        <v>0</v>
      </c>
      <c r="W122" s="89">
        <v>0</v>
      </c>
      <c r="X122" s="77"/>
      <c r="Y122" s="77"/>
      <c r="Z122" s="77"/>
      <c r="AA122" s="77"/>
      <c r="AB122" s="77"/>
      <c r="AC122" s="77"/>
      <c r="AD122" s="77"/>
      <c r="AE122" s="77"/>
    </row>
    <row r="123" spans="1:31" s="96" customFormat="1" ht="24.75" customHeight="1" x14ac:dyDescent="0.25">
      <c r="A123" s="67">
        <v>47</v>
      </c>
      <c r="B123" s="79" t="s">
        <v>114</v>
      </c>
      <c r="C123" s="65">
        <f t="shared" si="13"/>
        <v>4373893.51</v>
      </c>
      <c r="D123" s="88">
        <f t="shared" si="11"/>
        <v>87363.56</v>
      </c>
      <c r="E123" s="83">
        <f t="shared" si="12"/>
        <v>204120.47</v>
      </c>
      <c r="F123" s="83">
        <v>0</v>
      </c>
      <c r="G123" s="83">
        <v>1512001.2</v>
      </c>
      <c r="H123" s="83">
        <v>1257952.17</v>
      </c>
      <c r="I123" s="83">
        <v>578393.27</v>
      </c>
      <c r="J123" s="83">
        <v>734062.84</v>
      </c>
      <c r="K123" s="83">
        <v>0</v>
      </c>
      <c r="L123" s="81">
        <v>0</v>
      </c>
      <c r="M123" s="83">
        <v>0</v>
      </c>
      <c r="N123" s="83">
        <v>0</v>
      </c>
      <c r="O123" s="83">
        <v>0</v>
      </c>
      <c r="P123" s="83">
        <v>0</v>
      </c>
      <c r="Q123" s="83">
        <v>0</v>
      </c>
      <c r="R123" s="83">
        <v>0</v>
      </c>
      <c r="S123" s="83">
        <v>0</v>
      </c>
      <c r="T123" s="83">
        <v>0</v>
      </c>
      <c r="U123" s="83">
        <v>0</v>
      </c>
      <c r="V123" s="83">
        <v>0</v>
      </c>
      <c r="W123" s="89">
        <v>0</v>
      </c>
      <c r="X123" s="97"/>
      <c r="Y123" s="97"/>
      <c r="Z123" s="97"/>
      <c r="AA123" s="97"/>
      <c r="AB123" s="97"/>
      <c r="AC123" s="97"/>
      <c r="AD123" s="97"/>
      <c r="AE123" s="97"/>
    </row>
    <row r="124" spans="1:31" s="96" customFormat="1" ht="24.75" customHeight="1" x14ac:dyDescent="0.25">
      <c r="A124" s="67">
        <v>48</v>
      </c>
      <c r="B124" s="79" t="s">
        <v>115</v>
      </c>
      <c r="C124" s="65">
        <f t="shared" si="13"/>
        <v>10688020.960000001</v>
      </c>
      <c r="D124" s="88">
        <f t="shared" si="11"/>
        <v>213481.1</v>
      </c>
      <c r="E124" s="83">
        <f t="shared" si="12"/>
        <v>498787.61</v>
      </c>
      <c r="F124" s="83">
        <v>0</v>
      </c>
      <c r="G124" s="83">
        <v>0</v>
      </c>
      <c r="H124" s="83">
        <v>2812159.49</v>
      </c>
      <c r="I124" s="83">
        <v>1651906.95</v>
      </c>
      <c r="J124" s="83">
        <v>1608357.44</v>
      </c>
      <c r="K124" s="83">
        <v>0</v>
      </c>
      <c r="L124" s="81">
        <v>0</v>
      </c>
      <c r="M124" s="83">
        <v>0</v>
      </c>
      <c r="N124" s="83">
        <v>0</v>
      </c>
      <c r="O124" s="83">
        <v>0</v>
      </c>
      <c r="P124" s="83">
        <v>0</v>
      </c>
      <c r="Q124" s="83">
        <v>0</v>
      </c>
      <c r="R124" s="83">
        <v>1410</v>
      </c>
      <c r="S124" s="83">
        <v>3903328.37</v>
      </c>
      <c r="T124" s="83">
        <v>0</v>
      </c>
      <c r="U124" s="83">
        <v>0</v>
      </c>
      <c r="V124" s="83">
        <v>0</v>
      </c>
      <c r="W124" s="89">
        <v>0</v>
      </c>
      <c r="X124" s="97"/>
      <c r="Y124" s="97"/>
      <c r="Z124" s="97"/>
      <c r="AA124" s="97"/>
      <c r="AB124" s="97"/>
      <c r="AC124" s="97"/>
      <c r="AD124" s="97"/>
      <c r="AE124" s="97"/>
    </row>
    <row r="125" spans="1:31" s="96" customFormat="1" ht="24.75" customHeight="1" x14ac:dyDescent="0.25">
      <c r="A125" s="67">
        <v>49</v>
      </c>
      <c r="B125" s="79" t="s">
        <v>116</v>
      </c>
      <c r="C125" s="65">
        <f t="shared" si="13"/>
        <v>4301732.93</v>
      </c>
      <c r="D125" s="88">
        <f t="shared" si="11"/>
        <v>85922.240000000005</v>
      </c>
      <c r="E125" s="83">
        <f t="shared" si="12"/>
        <v>200752.89</v>
      </c>
      <c r="F125" s="83">
        <v>0</v>
      </c>
      <c r="G125" s="83">
        <v>1487056.18</v>
      </c>
      <c r="H125" s="83">
        <v>1237198.45</v>
      </c>
      <c r="I125" s="83">
        <v>568850.92000000004</v>
      </c>
      <c r="J125" s="83">
        <v>721952.25</v>
      </c>
      <c r="K125" s="83">
        <v>0</v>
      </c>
      <c r="L125" s="81">
        <v>0</v>
      </c>
      <c r="M125" s="83">
        <v>0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83">
        <v>0</v>
      </c>
      <c r="T125" s="83">
        <v>0</v>
      </c>
      <c r="U125" s="83">
        <v>0</v>
      </c>
      <c r="V125" s="83">
        <v>0</v>
      </c>
      <c r="W125" s="89">
        <v>0</v>
      </c>
      <c r="X125" s="97"/>
      <c r="Y125" s="97"/>
      <c r="Z125" s="97"/>
      <c r="AA125" s="97"/>
      <c r="AB125" s="97"/>
      <c r="AC125" s="97"/>
      <c r="AD125" s="97"/>
      <c r="AE125" s="97"/>
    </row>
    <row r="126" spans="1:31" s="96" customFormat="1" ht="24.75" customHeight="1" x14ac:dyDescent="0.25">
      <c r="A126" s="67">
        <v>50</v>
      </c>
      <c r="B126" s="79" t="s">
        <v>117</v>
      </c>
      <c r="C126" s="65">
        <f t="shared" si="13"/>
        <v>4330081.9000000004</v>
      </c>
      <c r="D126" s="88">
        <f t="shared" si="11"/>
        <v>86488.48</v>
      </c>
      <c r="E126" s="83">
        <f t="shared" si="12"/>
        <v>202075.88</v>
      </c>
      <c r="F126" s="83">
        <v>677335.12</v>
      </c>
      <c r="G126" s="83">
        <v>1519152.11</v>
      </c>
      <c r="H126" s="83">
        <v>1263901.57</v>
      </c>
      <c r="I126" s="83">
        <v>581128.74</v>
      </c>
      <c r="J126" s="83">
        <v>0</v>
      </c>
      <c r="K126" s="83">
        <v>0</v>
      </c>
      <c r="L126" s="81">
        <v>0</v>
      </c>
      <c r="M126" s="83">
        <v>0</v>
      </c>
      <c r="N126" s="83">
        <v>0</v>
      </c>
      <c r="O126" s="83">
        <v>0</v>
      </c>
      <c r="P126" s="83">
        <v>0</v>
      </c>
      <c r="Q126" s="83">
        <v>0</v>
      </c>
      <c r="R126" s="83">
        <v>0</v>
      </c>
      <c r="S126" s="83">
        <v>0</v>
      </c>
      <c r="T126" s="83">
        <v>0</v>
      </c>
      <c r="U126" s="83">
        <v>0</v>
      </c>
      <c r="V126" s="83">
        <v>0</v>
      </c>
      <c r="W126" s="89">
        <v>0</v>
      </c>
      <c r="X126" s="97"/>
      <c r="Y126" s="97"/>
      <c r="Z126" s="97"/>
      <c r="AA126" s="97"/>
      <c r="AB126" s="97"/>
      <c r="AC126" s="97"/>
      <c r="AD126" s="97"/>
      <c r="AE126" s="97"/>
    </row>
    <row r="127" spans="1:31" s="96" customFormat="1" ht="24.75" customHeight="1" x14ac:dyDescent="0.25">
      <c r="A127" s="67">
        <v>51</v>
      </c>
      <c r="B127" s="79" t="s">
        <v>118</v>
      </c>
      <c r="C127" s="65">
        <f t="shared" si="13"/>
        <v>4218215.5199999996</v>
      </c>
      <c r="D127" s="88">
        <f t="shared" si="11"/>
        <v>84254.07</v>
      </c>
      <c r="E127" s="83">
        <f t="shared" si="12"/>
        <v>196855.31</v>
      </c>
      <c r="F127" s="83">
        <v>659836.37</v>
      </c>
      <c r="G127" s="83">
        <v>1479905.27</v>
      </c>
      <c r="H127" s="83">
        <v>1231249.05</v>
      </c>
      <c r="I127" s="83">
        <v>566115.44999999995</v>
      </c>
      <c r="J127" s="83">
        <v>0</v>
      </c>
      <c r="K127" s="83">
        <v>0</v>
      </c>
      <c r="L127" s="81">
        <v>0</v>
      </c>
      <c r="M127" s="83">
        <v>0</v>
      </c>
      <c r="N127" s="83">
        <v>0</v>
      </c>
      <c r="O127" s="83">
        <v>0</v>
      </c>
      <c r="P127" s="83">
        <v>0</v>
      </c>
      <c r="Q127" s="83">
        <v>0</v>
      </c>
      <c r="R127" s="83">
        <v>0</v>
      </c>
      <c r="S127" s="83">
        <v>0</v>
      </c>
      <c r="T127" s="83">
        <v>0</v>
      </c>
      <c r="U127" s="83">
        <v>0</v>
      </c>
      <c r="V127" s="83">
        <v>0</v>
      </c>
      <c r="W127" s="89">
        <v>0</v>
      </c>
      <c r="X127" s="97"/>
      <c r="Y127" s="97"/>
      <c r="Z127" s="97"/>
      <c r="AA127" s="97"/>
      <c r="AB127" s="97"/>
      <c r="AC127" s="97"/>
      <c r="AD127" s="97"/>
      <c r="AE127" s="97"/>
    </row>
    <row r="128" spans="1:31" s="96" customFormat="1" ht="24.75" customHeight="1" x14ac:dyDescent="0.25">
      <c r="A128" s="67">
        <v>52</v>
      </c>
      <c r="B128" s="79" t="s">
        <v>119</v>
      </c>
      <c r="C128" s="65">
        <f t="shared" si="13"/>
        <v>2827863.86</v>
      </c>
      <c r="D128" s="88">
        <f t="shared" si="11"/>
        <v>56483.37</v>
      </c>
      <c r="E128" s="83">
        <f t="shared" si="12"/>
        <v>131970.5</v>
      </c>
      <c r="F128" s="83">
        <v>0</v>
      </c>
      <c r="G128" s="83">
        <v>795746.34</v>
      </c>
      <c r="H128" s="83">
        <v>662043.68000000005</v>
      </c>
      <c r="I128" s="83">
        <v>304400.77</v>
      </c>
      <c r="J128" s="83">
        <v>386327.61</v>
      </c>
      <c r="K128" s="83">
        <v>0</v>
      </c>
      <c r="L128" s="81">
        <v>0</v>
      </c>
      <c r="M128" s="83">
        <v>0</v>
      </c>
      <c r="N128" s="83">
        <v>0</v>
      </c>
      <c r="O128" s="83">
        <v>0</v>
      </c>
      <c r="P128" s="83">
        <v>0</v>
      </c>
      <c r="Q128" s="83">
        <v>0</v>
      </c>
      <c r="R128" s="83">
        <v>106.5</v>
      </c>
      <c r="S128" s="83">
        <v>490891.59</v>
      </c>
      <c r="T128" s="83">
        <v>0</v>
      </c>
      <c r="U128" s="83">
        <v>0</v>
      </c>
      <c r="V128" s="83">
        <v>0</v>
      </c>
      <c r="W128" s="89">
        <v>0</v>
      </c>
      <c r="X128" s="97"/>
      <c r="Y128" s="97"/>
      <c r="Z128" s="97"/>
      <c r="AA128" s="97"/>
      <c r="AB128" s="97"/>
      <c r="AC128" s="97"/>
      <c r="AD128" s="97"/>
      <c r="AE128" s="97"/>
    </row>
    <row r="129" spans="1:31" s="96" customFormat="1" ht="24.75" customHeight="1" x14ac:dyDescent="0.25">
      <c r="A129" s="67">
        <v>53</v>
      </c>
      <c r="B129" s="79" t="s">
        <v>120</v>
      </c>
      <c r="C129" s="65">
        <f t="shared" si="13"/>
        <v>18603031.02</v>
      </c>
      <c r="D129" s="88">
        <f t="shared" si="11"/>
        <v>371574.45</v>
      </c>
      <c r="E129" s="83">
        <f t="shared" si="12"/>
        <v>868164.6</v>
      </c>
      <c r="F129" s="83">
        <v>1416397.2</v>
      </c>
      <c r="G129" s="83">
        <v>4483104.26</v>
      </c>
      <c r="H129" s="83">
        <v>3254160.21</v>
      </c>
      <c r="I129" s="83">
        <v>1556203.24</v>
      </c>
      <c r="J129" s="83">
        <v>1861159.03</v>
      </c>
      <c r="K129" s="83">
        <v>0</v>
      </c>
      <c r="L129" s="81">
        <v>0</v>
      </c>
      <c r="M129" s="83">
        <v>0</v>
      </c>
      <c r="N129" s="83">
        <v>0</v>
      </c>
      <c r="O129" s="83">
        <v>0</v>
      </c>
      <c r="P129" s="83">
        <v>0</v>
      </c>
      <c r="Q129" s="83">
        <v>0</v>
      </c>
      <c r="R129" s="83">
        <v>1397</v>
      </c>
      <c r="S129" s="83">
        <v>4792268.03</v>
      </c>
      <c r="T129" s="83">
        <v>0</v>
      </c>
      <c r="U129" s="83">
        <v>0</v>
      </c>
      <c r="V129" s="83">
        <v>0</v>
      </c>
      <c r="W129" s="89">
        <v>0</v>
      </c>
      <c r="X129" s="97"/>
      <c r="Y129" s="97"/>
      <c r="Z129" s="97"/>
      <c r="AA129" s="97"/>
      <c r="AB129" s="97"/>
      <c r="AC129" s="97"/>
      <c r="AD129" s="97"/>
      <c r="AE129" s="97"/>
    </row>
    <row r="130" spans="1:31" s="96" customFormat="1" ht="24.75" customHeight="1" x14ac:dyDescent="0.25">
      <c r="A130" s="67">
        <v>54</v>
      </c>
      <c r="B130" s="79" t="s">
        <v>121</v>
      </c>
      <c r="C130" s="65">
        <f t="shared" si="13"/>
        <v>4077724.23</v>
      </c>
      <c r="D130" s="88">
        <f t="shared" si="11"/>
        <v>81447.92</v>
      </c>
      <c r="E130" s="83">
        <f t="shared" si="12"/>
        <v>190298.87</v>
      </c>
      <c r="F130" s="83">
        <v>539421.24</v>
      </c>
      <c r="G130" s="83">
        <v>1209833.78</v>
      </c>
      <c r="H130" s="83">
        <v>1006555.44</v>
      </c>
      <c r="I130" s="83">
        <v>462803.68</v>
      </c>
      <c r="J130" s="83">
        <v>587363.30000000005</v>
      </c>
      <c r="K130" s="83">
        <v>0</v>
      </c>
      <c r="L130" s="81">
        <v>0</v>
      </c>
      <c r="M130" s="83">
        <v>0</v>
      </c>
      <c r="N130" s="83">
        <v>0</v>
      </c>
      <c r="O130" s="83">
        <v>0</v>
      </c>
      <c r="P130" s="83">
        <v>0</v>
      </c>
      <c r="Q130" s="83">
        <v>0</v>
      </c>
      <c r="R130" s="83">
        <v>0</v>
      </c>
      <c r="S130" s="83">
        <v>0</v>
      </c>
      <c r="T130" s="83">
        <v>0</v>
      </c>
      <c r="U130" s="83">
        <v>0</v>
      </c>
      <c r="V130" s="83">
        <v>0</v>
      </c>
      <c r="W130" s="89">
        <v>0</v>
      </c>
      <c r="X130" s="97"/>
      <c r="Y130" s="97"/>
      <c r="Z130" s="97"/>
      <c r="AA130" s="97"/>
      <c r="AB130" s="97"/>
      <c r="AC130" s="97"/>
      <c r="AD130" s="97"/>
      <c r="AE130" s="97"/>
    </row>
    <row r="131" spans="1:31" s="96" customFormat="1" ht="24.75" customHeight="1" x14ac:dyDescent="0.25">
      <c r="A131" s="67">
        <v>55</v>
      </c>
      <c r="B131" s="79" t="s">
        <v>122</v>
      </c>
      <c r="C131" s="65">
        <f t="shared" si="13"/>
        <v>4187584.56</v>
      </c>
      <c r="D131" s="88">
        <f t="shared" si="11"/>
        <v>83642.25</v>
      </c>
      <c r="E131" s="83">
        <f t="shared" si="12"/>
        <v>195425.82</v>
      </c>
      <c r="F131" s="83">
        <v>553954.1</v>
      </c>
      <c r="G131" s="83">
        <v>1242428.6200000001</v>
      </c>
      <c r="H131" s="83">
        <v>1033673.63</v>
      </c>
      <c r="I131" s="83">
        <v>475272.34</v>
      </c>
      <c r="J131" s="83">
        <v>603187.80000000005</v>
      </c>
      <c r="K131" s="83">
        <v>0</v>
      </c>
      <c r="L131" s="81">
        <v>0</v>
      </c>
      <c r="M131" s="83">
        <v>0</v>
      </c>
      <c r="N131" s="83">
        <v>0</v>
      </c>
      <c r="O131" s="83">
        <v>0</v>
      </c>
      <c r="P131" s="83">
        <v>0</v>
      </c>
      <c r="Q131" s="83">
        <v>0</v>
      </c>
      <c r="R131" s="83">
        <v>0</v>
      </c>
      <c r="S131" s="83">
        <v>0</v>
      </c>
      <c r="T131" s="83">
        <v>0</v>
      </c>
      <c r="U131" s="83">
        <v>0</v>
      </c>
      <c r="V131" s="83">
        <v>0</v>
      </c>
      <c r="W131" s="89">
        <v>0</v>
      </c>
      <c r="X131" s="97"/>
      <c r="Y131" s="97"/>
      <c r="Z131" s="97"/>
      <c r="AA131" s="97"/>
      <c r="AB131" s="97"/>
      <c r="AC131" s="97"/>
      <c r="AD131" s="97"/>
      <c r="AE131" s="97"/>
    </row>
    <row r="132" spans="1:31" s="96" customFormat="1" ht="24.75" customHeight="1" x14ac:dyDescent="0.25">
      <c r="A132" s="67">
        <v>56</v>
      </c>
      <c r="B132" s="79" t="s">
        <v>123</v>
      </c>
      <c r="C132" s="65">
        <f t="shared" si="13"/>
        <v>2932099.89</v>
      </c>
      <c r="D132" s="88">
        <f t="shared" si="11"/>
        <v>58565.37</v>
      </c>
      <c r="E132" s="83">
        <f>ROUND((F132+G132+H132+I132+J132+K132+M132+O132+Q132+S132+U132+W132)*0.05,2)</f>
        <v>136834.98000000001</v>
      </c>
      <c r="F132" s="83">
        <v>527335.23</v>
      </c>
      <c r="G132" s="83">
        <v>1182726.8500000001</v>
      </c>
      <c r="H132" s="83">
        <v>0</v>
      </c>
      <c r="I132" s="83">
        <v>452434.33</v>
      </c>
      <c r="J132" s="83">
        <v>574203.13</v>
      </c>
      <c r="K132" s="83">
        <v>0</v>
      </c>
      <c r="L132" s="81">
        <v>0</v>
      </c>
      <c r="M132" s="83">
        <v>0</v>
      </c>
      <c r="N132" s="83">
        <v>0</v>
      </c>
      <c r="O132" s="83">
        <v>0</v>
      </c>
      <c r="P132" s="83">
        <v>0</v>
      </c>
      <c r="Q132" s="83">
        <v>0</v>
      </c>
      <c r="R132" s="83">
        <v>0</v>
      </c>
      <c r="S132" s="83">
        <v>0</v>
      </c>
      <c r="T132" s="83">
        <v>0</v>
      </c>
      <c r="U132" s="83">
        <v>0</v>
      </c>
      <c r="V132" s="83">
        <v>0</v>
      </c>
      <c r="W132" s="89">
        <v>0</v>
      </c>
      <c r="X132" s="97"/>
      <c r="Y132" s="97"/>
      <c r="Z132" s="97"/>
      <c r="AA132" s="97"/>
      <c r="AB132" s="97"/>
      <c r="AC132" s="97"/>
      <c r="AD132" s="97"/>
      <c r="AE132" s="97"/>
    </row>
    <row r="133" spans="1:31" s="96" customFormat="1" ht="24.75" customHeight="1" x14ac:dyDescent="0.25">
      <c r="A133" s="67">
        <v>57</v>
      </c>
      <c r="B133" s="79" t="s">
        <v>124</v>
      </c>
      <c r="C133" s="65">
        <f t="shared" si="13"/>
        <v>2304264.5099999998</v>
      </c>
      <c r="D133" s="88">
        <f t="shared" si="11"/>
        <v>46025.07</v>
      </c>
      <c r="E133" s="83">
        <f t="shared" si="12"/>
        <v>107535.21</v>
      </c>
      <c r="F133" s="83">
        <v>304819.34000000003</v>
      </c>
      <c r="G133" s="83">
        <v>683660.02</v>
      </c>
      <c r="H133" s="83">
        <v>568790.30000000005</v>
      </c>
      <c r="I133" s="83">
        <v>261523.84</v>
      </c>
      <c r="J133" s="83">
        <v>331910.73</v>
      </c>
      <c r="K133" s="83">
        <v>0</v>
      </c>
      <c r="L133" s="81">
        <v>0</v>
      </c>
      <c r="M133" s="83">
        <v>0</v>
      </c>
      <c r="N133" s="83">
        <v>0</v>
      </c>
      <c r="O133" s="83">
        <v>0</v>
      </c>
      <c r="P133" s="83">
        <v>0</v>
      </c>
      <c r="Q133" s="83">
        <v>0</v>
      </c>
      <c r="R133" s="83">
        <v>0</v>
      </c>
      <c r="S133" s="83">
        <v>0</v>
      </c>
      <c r="T133" s="83">
        <v>0</v>
      </c>
      <c r="U133" s="83">
        <v>0</v>
      </c>
      <c r="V133" s="83">
        <v>0</v>
      </c>
      <c r="W133" s="89">
        <v>0</v>
      </c>
      <c r="X133" s="97"/>
      <c r="Y133" s="97"/>
      <c r="Z133" s="97"/>
      <c r="AA133" s="97"/>
      <c r="AB133" s="97"/>
      <c r="AC133" s="97"/>
      <c r="AD133" s="97"/>
      <c r="AE133" s="97"/>
    </row>
    <row r="134" spans="1:31" s="96" customFormat="1" ht="24.75" customHeight="1" x14ac:dyDescent="0.25">
      <c r="A134" s="67">
        <v>58</v>
      </c>
      <c r="B134" s="79" t="s">
        <v>125</v>
      </c>
      <c r="C134" s="65">
        <f t="shared" si="13"/>
        <v>1240923.43</v>
      </c>
      <c r="D134" s="88">
        <f t="shared" si="11"/>
        <v>24786.04</v>
      </c>
      <c r="E134" s="83">
        <f t="shared" si="12"/>
        <v>57911.3</v>
      </c>
      <c r="F134" s="83">
        <v>554473.13</v>
      </c>
      <c r="G134" s="83">
        <v>0</v>
      </c>
      <c r="H134" s="83">
        <v>0</v>
      </c>
      <c r="I134" s="83">
        <v>0</v>
      </c>
      <c r="J134" s="83">
        <v>603752.95999999996</v>
      </c>
      <c r="K134" s="83">
        <v>0</v>
      </c>
      <c r="L134" s="81">
        <v>0</v>
      </c>
      <c r="M134" s="83">
        <v>0</v>
      </c>
      <c r="N134" s="83">
        <v>0</v>
      </c>
      <c r="O134" s="83">
        <v>0</v>
      </c>
      <c r="P134" s="83">
        <v>0</v>
      </c>
      <c r="Q134" s="83">
        <v>0</v>
      </c>
      <c r="R134" s="83">
        <v>0</v>
      </c>
      <c r="S134" s="83">
        <v>0</v>
      </c>
      <c r="T134" s="83">
        <v>0</v>
      </c>
      <c r="U134" s="83">
        <v>0</v>
      </c>
      <c r="V134" s="83">
        <v>0</v>
      </c>
      <c r="W134" s="89">
        <v>0</v>
      </c>
      <c r="X134" s="97"/>
      <c r="Y134" s="97"/>
      <c r="Z134" s="97"/>
      <c r="AA134" s="97"/>
      <c r="AB134" s="97"/>
      <c r="AC134" s="97"/>
      <c r="AD134" s="97"/>
      <c r="AE134" s="97"/>
    </row>
    <row r="135" spans="1:31" s="104" customFormat="1" ht="24.75" customHeight="1" x14ac:dyDescent="0.25">
      <c r="A135" s="177" t="s">
        <v>171</v>
      </c>
      <c r="B135" s="177"/>
      <c r="C135" s="102">
        <f t="shared" si="13"/>
        <v>407750667.5</v>
      </c>
      <c r="D135" s="85">
        <f>ROUND(SUM(D77:D134),2)</f>
        <v>8144357.1600000001</v>
      </c>
      <c r="E135" s="85">
        <f t="shared" ref="E135:W135" si="14">ROUND(SUM(E77:E134),2)</f>
        <v>19028871.899999999</v>
      </c>
      <c r="F135" s="85">
        <f t="shared" si="14"/>
        <v>24885051.66</v>
      </c>
      <c r="G135" s="85">
        <f t="shared" si="14"/>
        <v>91213877.829999998</v>
      </c>
      <c r="H135" s="85">
        <f t="shared" si="14"/>
        <v>52581025.43</v>
      </c>
      <c r="I135" s="85">
        <f t="shared" si="14"/>
        <v>26693332.350000001</v>
      </c>
      <c r="J135" s="85">
        <f t="shared" si="14"/>
        <v>44140126.649999999</v>
      </c>
      <c r="K135" s="85">
        <f t="shared" si="14"/>
        <v>0</v>
      </c>
      <c r="L135" s="73">
        <f t="shared" si="14"/>
        <v>0</v>
      </c>
      <c r="M135" s="85">
        <f t="shared" si="14"/>
        <v>0</v>
      </c>
      <c r="N135" s="85">
        <f t="shared" si="14"/>
        <v>15965.4</v>
      </c>
      <c r="O135" s="85">
        <f t="shared" si="14"/>
        <v>87529946.5</v>
      </c>
      <c r="P135" s="85">
        <f t="shared" si="14"/>
        <v>718</v>
      </c>
      <c r="Q135" s="85">
        <f t="shared" si="14"/>
        <v>1100926.31</v>
      </c>
      <c r="R135" s="85">
        <f t="shared" si="14"/>
        <v>18535.5</v>
      </c>
      <c r="S135" s="85">
        <f t="shared" si="14"/>
        <v>52433151.710000001</v>
      </c>
      <c r="T135" s="85">
        <f t="shared" si="14"/>
        <v>0</v>
      </c>
      <c r="U135" s="85">
        <f t="shared" si="14"/>
        <v>0</v>
      </c>
      <c r="V135" s="85">
        <f t="shared" si="14"/>
        <v>0</v>
      </c>
      <c r="W135" s="85">
        <f t="shared" si="14"/>
        <v>0</v>
      </c>
      <c r="X135" s="103"/>
      <c r="Y135" s="103"/>
      <c r="Z135" s="103"/>
      <c r="AA135" s="103"/>
      <c r="AB135" s="103"/>
      <c r="AC135" s="103"/>
      <c r="AD135" s="103"/>
    </row>
  </sheetData>
  <mergeCells count="21">
    <mergeCell ref="A47:W47"/>
    <mergeCell ref="A48:C48"/>
    <mergeCell ref="A75:B75"/>
    <mergeCell ref="A76:W76"/>
    <mergeCell ref="A135:B135"/>
    <mergeCell ref="A46:B46"/>
    <mergeCell ref="A2:W2"/>
    <mergeCell ref="A3:A6"/>
    <mergeCell ref="B3:B6"/>
    <mergeCell ref="C3:C5"/>
    <mergeCell ref="D3:D5"/>
    <mergeCell ref="E3:E5"/>
    <mergeCell ref="F3:W3"/>
    <mergeCell ref="F4:J4"/>
    <mergeCell ref="L4:M5"/>
    <mergeCell ref="N4:O5"/>
    <mergeCell ref="P4:Q5"/>
    <mergeCell ref="R4:S5"/>
    <mergeCell ref="T4:U5"/>
    <mergeCell ref="V4:W5"/>
    <mergeCell ref="A9:W9"/>
  </mergeCells>
  <pageMargins left="0.70866141732283472" right="0.70866141732283472" top="0.78740157480314965" bottom="0.15748031496062992" header="0.11811023622047245" footer="0.1181102362204724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</vt:lpstr>
      <vt:lpstr>перечень 518-п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Ярушникова Ирина Александровна</cp:lastModifiedBy>
  <cp:lastPrinted>2016-11-22T12:22:19Z</cp:lastPrinted>
  <dcterms:created xsi:type="dcterms:W3CDTF">2014-05-20T15:22:49Z</dcterms:created>
  <dcterms:modified xsi:type="dcterms:W3CDTF">2018-01-17T09:40:46Z</dcterms:modified>
</cp:coreProperties>
</file>